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<sst xmlns="http://schemas.openxmlformats.org/spreadsheetml/2006/main" count="171" uniqueCount="102">
  <si>
    <t>INSTONIANS   CC  -   1st  XI</t>
  </si>
  <si>
    <t xml:space="preserve"> </t>
  </si>
  <si>
    <t xml:space="preserve">   NOT </t>
  </si>
  <si>
    <t>BEST</t>
  </si>
  <si>
    <t>BATSMAN</t>
  </si>
  <si>
    <t xml:space="preserve">  MATCHES</t>
  </si>
  <si>
    <t>INNS</t>
  </si>
  <si>
    <t>OUTS</t>
  </si>
  <si>
    <t>RUNS</t>
  </si>
  <si>
    <t xml:space="preserve">AVE </t>
  </si>
  <si>
    <t>SCORE</t>
  </si>
  <si>
    <t>100s</t>
  </si>
  <si>
    <t>50s</t>
  </si>
  <si>
    <t>30s</t>
  </si>
  <si>
    <t>CT</t>
  </si>
  <si>
    <t>ST</t>
  </si>
  <si>
    <t>---------------------</t>
  </si>
  <si>
    <t xml:space="preserve">    ----------------</t>
  </si>
  <si>
    <t xml:space="preserve">  -----------</t>
  </si>
  <si>
    <t xml:space="preserve">  ---------</t>
  </si>
  <si>
    <t xml:space="preserve">    ---------</t>
  </si>
  <si>
    <t xml:space="preserve">    --------</t>
  </si>
  <si>
    <t>-------</t>
  </si>
  <si>
    <t>--------</t>
  </si>
  <si>
    <t>JM Stevenson</t>
  </si>
  <si>
    <t>Also Batted</t>
  </si>
  <si>
    <t>Substitute</t>
  </si>
  <si>
    <t>-</t>
  </si>
  <si>
    <t xml:space="preserve">        -</t>
  </si>
  <si>
    <t>EXTRAS</t>
  </si>
  <si>
    <t xml:space="preserve">       --------------</t>
  </si>
  <si>
    <t xml:space="preserve">  ------------</t>
  </si>
  <si>
    <t xml:space="preserve">   -----------</t>
  </si>
  <si>
    <t xml:space="preserve">    ------------</t>
  </si>
  <si>
    <t>TOTALS</t>
  </si>
  <si>
    <t>STRIKE</t>
  </si>
  <si>
    <t>PER</t>
  </si>
  <si>
    <t>BOWLER</t>
  </si>
  <si>
    <t xml:space="preserve"> OVERS</t>
  </si>
  <si>
    <t>MDNS</t>
  </si>
  <si>
    <t>WKTS</t>
  </si>
  <si>
    <t>RATE</t>
  </si>
  <si>
    <t>OVER</t>
  </si>
  <si>
    <t>5wI</t>
  </si>
  <si>
    <t>3wI</t>
  </si>
  <si>
    <t>-------------------</t>
  </si>
  <si>
    <t>-----------</t>
  </si>
  <si>
    <t xml:space="preserve">   ----------</t>
  </si>
  <si>
    <t xml:space="preserve">  ----------</t>
  </si>
  <si>
    <t>---------</t>
  </si>
  <si>
    <t>Also Bowled</t>
  </si>
  <si>
    <t>RUNOUTS</t>
  </si>
  <si>
    <t xml:space="preserve">      -----------------</t>
  </si>
  <si>
    <t xml:space="preserve">   ------------</t>
  </si>
  <si>
    <t>EO Moleon</t>
  </si>
  <si>
    <t>AR White</t>
  </si>
  <si>
    <t>BA Wylie</t>
  </si>
  <si>
    <t>JNK Shannon</t>
  </si>
  <si>
    <t>RME McCarthy</t>
  </si>
  <si>
    <t>Z Rushe</t>
  </si>
  <si>
    <t>R White</t>
  </si>
  <si>
    <t>E Layard</t>
  </si>
  <si>
    <t>RJ McCurry</t>
  </si>
  <si>
    <t>NJ Russell</t>
  </si>
  <si>
    <t>N Smith</t>
  </si>
  <si>
    <t xml:space="preserve">     104</t>
  </si>
  <si>
    <t>J McClurkin</t>
  </si>
  <si>
    <t>A Forbes</t>
  </si>
  <si>
    <t>BATTING   AVERAGES  -  2014</t>
  </si>
  <si>
    <t xml:space="preserve">            BOWLING   AVERAGES  -  2014</t>
  </si>
  <si>
    <t>Imad Wasim</t>
  </si>
  <si>
    <t>S Bunting</t>
  </si>
  <si>
    <t>AG Kernohan</t>
  </si>
  <si>
    <t>L McNamara</t>
  </si>
  <si>
    <t xml:space="preserve">     122</t>
  </si>
  <si>
    <t xml:space="preserve">       73no</t>
  </si>
  <si>
    <t xml:space="preserve">       97no</t>
  </si>
  <si>
    <t xml:space="preserve">       51</t>
  </si>
  <si>
    <t xml:space="preserve">       50</t>
  </si>
  <si>
    <t xml:space="preserve">       28</t>
  </si>
  <si>
    <t xml:space="preserve">       80</t>
  </si>
  <si>
    <t xml:space="preserve">       24no</t>
  </si>
  <si>
    <t xml:space="preserve">       33no</t>
  </si>
  <si>
    <t xml:space="preserve">       43</t>
  </si>
  <si>
    <t xml:space="preserve">       29</t>
  </si>
  <si>
    <t xml:space="preserve">       22</t>
  </si>
  <si>
    <t xml:space="preserve">         5no</t>
  </si>
  <si>
    <t xml:space="preserve">  2-12</t>
  </si>
  <si>
    <t xml:space="preserve">    4-23</t>
  </si>
  <si>
    <t xml:space="preserve">    6-11</t>
  </si>
  <si>
    <t xml:space="preserve">     5-22</t>
  </si>
  <si>
    <t xml:space="preserve">     4-40</t>
  </si>
  <si>
    <t xml:space="preserve">    3-3</t>
  </si>
  <si>
    <t xml:space="preserve">    1-7</t>
  </si>
  <si>
    <t xml:space="preserve">    3-30</t>
  </si>
  <si>
    <t xml:space="preserve">    3-29</t>
  </si>
  <si>
    <t>1-22</t>
  </si>
  <si>
    <t>1-10</t>
  </si>
  <si>
    <t xml:space="preserve">-     </t>
  </si>
  <si>
    <t xml:space="preserve">-   </t>
  </si>
  <si>
    <t xml:space="preserve">   6-11</t>
  </si>
  <si>
    <t xml:space="preserve">         1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</si>
</sst>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0.0"/>
  </numFmts>
  <fonts count="44">
    <font>
      <sz val="10"/>
      <name val="Arial"/>
      <family val="0"/>
    </font>
    <font>
      <b/>
      <i/>
      <sz val="16"/>
      <name val="Times New Roman"/>
      <family val="1"/>
    </font>
    <font>
      <b/>
      <sz val="14"/>
      <name val="MS Sans Serif"/>
      <family val="2"/>
    </font>
    <font>
      <sz val="12"/>
      <name val="MS Sans Serif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CG Times (W1)"/>
      <family val="0"/>
    </font>
    <font>
      <b/>
      <sz val="10"/>
      <name val="MS Sans Serif"/>
      <family val="2"/>
    </font>
    <font>
      <sz val="9"/>
      <name val="CG Times (W1)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 quotePrefix="1">
      <alignment horizontal="right"/>
    </xf>
    <xf numFmtId="0" fontId="0" fillId="0" borderId="0" xfId="0" applyAlignment="1" quotePrefix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/>
    </xf>
    <xf numFmtId="0" fontId="6" fillId="0" borderId="0" xfId="0" applyFont="1" applyAlignment="1" quotePrefix="1">
      <alignment horizontal="right"/>
    </xf>
    <xf numFmtId="0" fontId="6" fillId="0" borderId="0" xfId="0" applyFont="1" applyAlignment="1" quotePrefix="1">
      <alignment horizontal="center"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2" fontId="0" fillId="0" borderId="10" xfId="0" applyNumberFormat="1" applyBorder="1" applyAlignment="1">
      <alignment horizontal="centerContinuous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6" fillId="0" borderId="0" xfId="0" applyNumberFormat="1" applyFont="1" applyAlignment="1" quotePrefix="1">
      <alignment horizontal="right"/>
    </xf>
    <xf numFmtId="2" fontId="6" fillId="0" borderId="0" xfId="0" applyNumberFormat="1" applyFont="1" applyAlignment="1">
      <alignment horizontal="center"/>
    </xf>
    <xf numFmtId="17" fontId="6" fillId="0" borderId="0" xfId="0" applyNumberFormat="1" applyFont="1" applyAlignment="1" quotePrefix="1">
      <alignment horizontal="right"/>
    </xf>
    <xf numFmtId="17" fontId="6" fillId="0" borderId="0" xfId="0" applyNumberFormat="1" applyFont="1" applyAlignment="1" quotePrefix="1">
      <alignment horizontal="left"/>
    </xf>
    <xf numFmtId="2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 quotePrefix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 quotePrefix="1">
      <alignment/>
    </xf>
    <xf numFmtId="16" fontId="6" fillId="0" borderId="0" xfId="0" applyNumberFormat="1" applyFont="1" applyAlignment="1" quotePrefix="1">
      <alignment horizontal="right"/>
    </xf>
    <xf numFmtId="1" fontId="6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zoomScalePageLayoutView="0" workbookViewId="0" topLeftCell="A1">
      <selection activeCell="E57" sqref="E57"/>
    </sheetView>
  </sheetViews>
  <sheetFormatPr defaultColWidth="9.140625" defaultRowHeight="12.75"/>
  <cols>
    <col min="1" max="1" width="19.7109375" style="0" customWidth="1"/>
    <col min="2" max="2" width="9.57421875" style="0" customWidth="1"/>
    <col min="3" max="3" width="2.140625" style="0" customWidth="1"/>
    <col min="4" max="4" width="6.7109375" style="0" customWidth="1"/>
    <col min="5" max="5" width="7.7109375" style="0" customWidth="1"/>
    <col min="7" max="7" width="9.00390625" style="0" customWidth="1"/>
    <col min="8" max="8" width="9.8515625" style="0" customWidth="1"/>
    <col min="9" max="9" width="8.7109375" style="0" customWidth="1"/>
    <col min="10" max="10" width="6.421875" style="0" customWidth="1"/>
    <col min="11" max="11" width="6.28125" style="0" customWidth="1"/>
    <col min="12" max="12" width="5.8515625" style="0" customWidth="1"/>
    <col min="13" max="13" width="6.28125" style="0" customWidth="1"/>
    <col min="15" max="15" width="9.421875" style="0" customWidth="1"/>
  </cols>
  <sheetData>
    <row r="1" spans="1:13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7.5" customHeight="1">
      <c r="J2" t="s">
        <v>1</v>
      </c>
    </row>
    <row r="3" spans="2:13" ht="15.75">
      <c r="B3" s="3"/>
      <c r="C3" s="3"/>
      <c r="D3" s="4" t="s">
        <v>68</v>
      </c>
      <c r="E3" s="5"/>
      <c r="F3" s="5"/>
      <c r="G3" s="5"/>
      <c r="H3" s="5"/>
      <c r="I3" s="5"/>
      <c r="J3" s="3"/>
      <c r="K3" s="3"/>
      <c r="L3" s="3"/>
      <c r="M3" s="3"/>
    </row>
    <row r="4" ht="9.75" customHeight="1">
      <c r="G4" s="6"/>
    </row>
    <row r="5" spans="1:13" ht="10.5" customHeight="1">
      <c r="A5" s="7"/>
      <c r="B5" s="7"/>
      <c r="C5" s="7"/>
      <c r="D5" s="8"/>
      <c r="E5" s="8" t="s">
        <v>2</v>
      </c>
      <c r="F5" s="8"/>
      <c r="G5" s="9"/>
      <c r="H5" s="9" t="s">
        <v>3</v>
      </c>
      <c r="I5" s="9"/>
      <c r="J5" s="9"/>
      <c r="K5" s="9"/>
      <c r="L5" s="9"/>
      <c r="M5" s="9"/>
    </row>
    <row r="6" spans="1:13" ht="12.75">
      <c r="A6" s="10" t="s">
        <v>4</v>
      </c>
      <c r="B6" s="10"/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1" t="s">
        <v>14</v>
      </c>
      <c r="M6" s="12" t="s">
        <v>15</v>
      </c>
    </row>
    <row r="7" spans="1:13" ht="9.75" customHeight="1">
      <c r="A7" s="13" t="s">
        <v>16</v>
      </c>
      <c r="B7" s="13"/>
      <c r="C7" s="14" t="s">
        <v>17</v>
      </c>
      <c r="D7" s="13" t="s">
        <v>18</v>
      </c>
      <c r="E7" s="14" t="s">
        <v>19</v>
      </c>
      <c r="F7" s="14" t="s">
        <v>20</v>
      </c>
      <c r="G7" s="14" t="s">
        <v>21</v>
      </c>
      <c r="H7" s="13" t="s">
        <v>18</v>
      </c>
      <c r="I7" s="15" t="s">
        <v>22</v>
      </c>
      <c r="J7" s="15" t="s">
        <v>22</v>
      </c>
      <c r="K7" s="15" t="s">
        <v>22</v>
      </c>
      <c r="L7" s="14" t="s">
        <v>22</v>
      </c>
      <c r="M7" s="15" t="s">
        <v>23</v>
      </c>
    </row>
    <row r="8" spans="1:13" ht="15.75">
      <c r="A8" s="16" t="s">
        <v>70</v>
      </c>
      <c r="B8" s="16">
        <v>18</v>
      </c>
      <c r="C8" s="16"/>
      <c r="D8" s="16">
        <v>17</v>
      </c>
      <c r="E8" s="17">
        <v>2</v>
      </c>
      <c r="F8" s="16">
        <v>636</v>
      </c>
      <c r="G8" s="18">
        <f aca="true" t="shared" si="0" ref="G8:G18">F8/(D8-E8)</f>
        <v>42.4</v>
      </c>
      <c r="H8" s="19" t="s">
        <v>74</v>
      </c>
      <c r="I8" s="20">
        <v>2</v>
      </c>
      <c r="J8" s="20">
        <v>2</v>
      </c>
      <c r="K8" s="20">
        <v>4</v>
      </c>
      <c r="L8" s="16">
        <v>12</v>
      </c>
      <c r="M8" s="20"/>
    </row>
    <row r="9" spans="1:14" ht="15.75">
      <c r="A9" s="16" t="s">
        <v>57</v>
      </c>
      <c r="B9" s="16">
        <v>15</v>
      </c>
      <c r="C9" s="16"/>
      <c r="D9" s="16">
        <v>12</v>
      </c>
      <c r="E9" s="17">
        <v>2</v>
      </c>
      <c r="F9" s="16">
        <v>381</v>
      </c>
      <c r="G9" s="18">
        <f t="shared" si="0"/>
        <v>38.1</v>
      </c>
      <c r="H9" s="19" t="s">
        <v>75</v>
      </c>
      <c r="I9" s="20"/>
      <c r="J9" s="20">
        <v>2</v>
      </c>
      <c r="K9" s="20">
        <v>5</v>
      </c>
      <c r="L9" s="17">
        <v>7</v>
      </c>
      <c r="M9" s="20"/>
      <c r="N9" s="53"/>
    </row>
    <row r="10" spans="1:14" ht="15.75">
      <c r="A10" s="16" t="s">
        <v>61</v>
      </c>
      <c r="B10" s="16">
        <v>19</v>
      </c>
      <c r="C10" s="16"/>
      <c r="D10" s="16">
        <v>18</v>
      </c>
      <c r="E10" s="17">
        <v>7</v>
      </c>
      <c r="F10" s="16">
        <v>371</v>
      </c>
      <c r="G10" s="18">
        <f t="shared" si="0"/>
        <v>33.72727272727273</v>
      </c>
      <c r="H10" s="19" t="s">
        <v>76</v>
      </c>
      <c r="I10" s="20"/>
      <c r="J10" s="20">
        <v>2</v>
      </c>
      <c r="K10" s="20">
        <v>3</v>
      </c>
      <c r="L10" s="17">
        <v>8</v>
      </c>
      <c r="M10" s="19"/>
      <c r="N10" s="53"/>
    </row>
    <row r="11" spans="1:13" ht="15.75">
      <c r="A11" s="16" t="s">
        <v>64</v>
      </c>
      <c r="B11" s="16">
        <v>19</v>
      </c>
      <c r="C11" s="16"/>
      <c r="D11" s="16">
        <v>15</v>
      </c>
      <c r="E11" s="17">
        <v>6</v>
      </c>
      <c r="F11" s="16">
        <v>299</v>
      </c>
      <c r="G11" s="18">
        <f>F11/(D11-E11)</f>
        <v>33.22222222222222</v>
      </c>
      <c r="H11" s="19" t="s">
        <v>77</v>
      </c>
      <c r="I11" s="20"/>
      <c r="J11" s="20">
        <v>1</v>
      </c>
      <c r="K11" s="20">
        <v>3</v>
      </c>
      <c r="L11" s="17">
        <v>10</v>
      </c>
      <c r="M11" s="16"/>
    </row>
    <row r="12" spans="1:13" ht="15.75">
      <c r="A12" s="16" t="s">
        <v>55</v>
      </c>
      <c r="B12" s="16">
        <v>19</v>
      </c>
      <c r="C12" s="16"/>
      <c r="D12" s="16">
        <v>17</v>
      </c>
      <c r="E12" s="17">
        <v>6</v>
      </c>
      <c r="F12" s="16">
        <v>318</v>
      </c>
      <c r="G12" s="18">
        <f t="shared" si="0"/>
        <v>28.90909090909091</v>
      </c>
      <c r="H12" s="19" t="s">
        <v>78</v>
      </c>
      <c r="I12" s="20"/>
      <c r="J12" s="20">
        <v>1</v>
      </c>
      <c r="K12" s="20">
        <v>4</v>
      </c>
      <c r="L12" s="17">
        <v>18</v>
      </c>
      <c r="M12" s="20"/>
    </row>
    <row r="13" spans="1:14" ht="15.75">
      <c r="A13" s="16" t="s">
        <v>56</v>
      </c>
      <c r="B13" s="16">
        <v>8</v>
      </c>
      <c r="C13" s="16"/>
      <c r="D13" s="17">
        <v>3</v>
      </c>
      <c r="E13" s="17">
        <v>1</v>
      </c>
      <c r="F13" s="17">
        <v>45</v>
      </c>
      <c r="G13" s="18">
        <f>F13/(D13-E13)</f>
        <v>22.5</v>
      </c>
      <c r="H13" s="19" t="s">
        <v>79</v>
      </c>
      <c r="I13" s="20"/>
      <c r="J13" s="20"/>
      <c r="K13" s="20"/>
      <c r="L13" s="17">
        <v>2</v>
      </c>
      <c r="M13" s="20"/>
      <c r="N13" s="53"/>
    </row>
    <row r="14" spans="1:13" ht="15.75">
      <c r="A14" s="16" t="s">
        <v>63</v>
      </c>
      <c r="B14" s="16">
        <v>19</v>
      </c>
      <c r="C14" s="16"/>
      <c r="D14" s="16">
        <v>19</v>
      </c>
      <c r="E14" s="17">
        <v>0</v>
      </c>
      <c r="F14" s="16">
        <v>384</v>
      </c>
      <c r="G14" s="18">
        <f t="shared" si="0"/>
        <v>20.210526315789473</v>
      </c>
      <c r="H14" s="19" t="s">
        <v>80</v>
      </c>
      <c r="I14" s="20"/>
      <c r="J14" s="20">
        <v>2</v>
      </c>
      <c r="K14" s="20">
        <v>3</v>
      </c>
      <c r="L14" s="17">
        <v>3</v>
      </c>
      <c r="M14" s="20"/>
    </row>
    <row r="15" spans="1:13" ht="14.25" customHeight="1">
      <c r="A15" s="16" t="s">
        <v>59</v>
      </c>
      <c r="B15" s="16">
        <v>20</v>
      </c>
      <c r="D15" s="16">
        <v>7</v>
      </c>
      <c r="E15" s="17">
        <v>3</v>
      </c>
      <c r="F15" s="16">
        <v>76</v>
      </c>
      <c r="G15" s="18">
        <f>F15/(D15-E15)</f>
        <v>19</v>
      </c>
      <c r="H15" s="19" t="s">
        <v>81</v>
      </c>
      <c r="L15" s="17">
        <v>5</v>
      </c>
      <c r="M15" s="16"/>
    </row>
    <row r="16" spans="1:14" ht="15.75">
      <c r="A16" s="16" t="s">
        <v>66</v>
      </c>
      <c r="B16" s="16">
        <v>20</v>
      </c>
      <c r="C16" s="16"/>
      <c r="D16" s="16">
        <v>13</v>
      </c>
      <c r="E16" s="17">
        <v>2</v>
      </c>
      <c r="F16" s="16">
        <v>164</v>
      </c>
      <c r="G16" s="18">
        <f>F16/(D16-E16)</f>
        <v>14.909090909090908</v>
      </c>
      <c r="H16" s="19" t="s">
        <v>83</v>
      </c>
      <c r="I16" s="16"/>
      <c r="J16" s="20"/>
      <c r="K16" s="20">
        <v>3</v>
      </c>
      <c r="L16" s="16">
        <v>13</v>
      </c>
      <c r="M16" s="20">
        <v>7</v>
      </c>
      <c r="N16" s="53"/>
    </row>
    <row r="17" spans="1:13" ht="15.75">
      <c r="A17" s="16" t="s">
        <v>71</v>
      </c>
      <c r="B17" s="16">
        <v>19</v>
      </c>
      <c r="C17" s="16"/>
      <c r="D17" s="16">
        <v>8</v>
      </c>
      <c r="E17" s="17">
        <v>3</v>
      </c>
      <c r="F17" s="16">
        <v>71</v>
      </c>
      <c r="G17" s="18">
        <f>F17/(D17-E17)</f>
        <v>14.2</v>
      </c>
      <c r="H17" s="19" t="s">
        <v>82</v>
      </c>
      <c r="I17" s="20"/>
      <c r="J17" s="20"/>
      <c r="K17" s="20">
        <v>1</v>
      </c>
      <c r="L17" s="16">
        <v>4</v>
      </c>
      <c r="M17" s="16"/>
    </row>
    <row r="18" spans="1:13" ht="15.75" customHeight="1">
      <c r="A18" s="16" t="s">
        <v>58</v>
      </c>
      <c r="B18" s="16">
        <v>9</v>
      </c>
      <c r="C18" s="16"/>
      <c r="D18" s="17">
        <v>4</v>
      </c>
      <c r="E18" s="17">
        <v>0</v>
      </c>
      <c r="F18" s="17">
        <v>51</v>
      </c>
      <c r="G18" s="18">
        <f t="shared" si="0"/>
        <v>12.75</v>
      </c>
      <c r="H18" s="19" t="s">
        <v>84</v>
      </c>
      <c r="I18" s="20"/>
      <c r="J18" s="20"/>
      <c r="K18" s="20"/>
      <c r="L18" s="17">
        <v>1</v>
      </c>
      <c r="M18" s="20"/>
    </row>
    <row r="19" spans="2:13" ht="12.75" customHeight="1">
      <c r="B19" s="16"/>
      <c r="C19" s="16"/>
      <c r="D19" s="16"/>
      <c r="E19" s="17"/>
      <c r="F19" s="16"/>
      <c r="G19" s="18"/>
      <c r="H19" s="19"/>
      <c r="I19" s="20"/>
      <c r="J19" s="20"/>
      <c r="K19" s="20"/>
      <c r="L19" s="17"/>
      <c r="M19" s="20"/>
    </row>
    <row r="20" spans="1:13" ht="15.75">
      <c r="A20" s="21" t="s">
        <v>25</v>
      </c>
      <c r="B20" s="16"/>
      <c r="C20" s="16"/>
      <c r="D20" s="16"/>
      <c r="E20" s="17"/>
      <c r="F20" s="16"/>
      <c r="G20" s="16"/>
      <c r="H20" s="16"/>
      <c r="I20" s="16"/>
      <c r="J20" s="16"/>
      <c r="K20" s="16"/>
      <c r="L20" s="16"/>
      <c r="M20" s="16"/>
    </row>
    <row r="21" spans="1:13" ht="15.75">
      <c r="A21" s="16" t="s">
        <v>62</v>
      </c>
      <c r="B21" s="16">
        <v>6</v>
      </c>
      <c r="C21" s="16"/>
      <c r="D21" s="16">
        <v>1</v>
      </c>
      <c r="E21" s="17">
        <v>0</v>
      </c>
      <c r="F21" s="16">
        <v>22</v>
      </c>
      <c r="G21" s="18">
        <f>F21/(D21-E21)</f>
        <v>22</v>
      </c>
      <c r="H21" s="19" t="s">
        <v>85</v>
      </c>
      <c r="I21" s="20"/>
      <c r="J21" s="20"/>
      <c r="K21" s="20"/>
      <c r="L21" s="17">
        <v>2</v>
      </c>
      <c r="M21" s="20"/>
    </row>
    <row r="22" spans="1:16" ht="15.75">
      <c r="A22" s="16" t="s">
        <v>67</v>
      </c>
      <c r="B22" s="16">
        <v>11</v>
      </c>
      <c r="C22" s="16"/>
      <c r="D22" s="17">
        <v>4</v>
      </c>
      <c r="E22" s="17">
        <v>4</v>
      </c>
      <c r="F22" s="17">
        <v>7</v>
      </c>
      <c r="G22" s="22" t="s">
        <v>28</v>
      </c>
      <c r="H22" s="19" t="s">
        <v>86</v>
      </c>
      <c r="L22" s="16">
        <v>4</v>
      </c>
      <c r="M22" s="20"/>
      <c r="P22" s="52"/>
    </row>
    <row r="23" spans="1:13" ht="15.75">
      <c r="A23" s="16" t="s">
        <v>73</v>
      </c>
      <c r="B23" s="16">
        <v>4</v>
      </c>
      <c r="C23" s="16"/>
      <c r="D23" s="17">
        <v>1</v>
      </c>
      <c r="E23" s="17">
        <v>1</v>
      </c>
      <c r="F23" s="17">
        <v>3</v>
      </c>
      <c r="G23" s="22" t="s">
        <v>28</v>
      </c>
      <c r="H23" s="22" t="s">
        <v>28</v>
      </c>
      <c r="I23" s="20"/>
      <c r="J23" s="20"/>
      <c r="K23" s="20"/>
      <c r="L23" s="17">
        <v>1</v>
      </c>
      <c r="M23" s="20"/>
    </row>
    <row r="24" spans="1:13" ht="15.75">
      <c r="A24" s="16" t="s">
        <v>72</v>
      </c>
      <c r="B24" s="16">
        <v>2</v>
      </c>
      <c r="C24" s="16"/>
      <c r="D24" s="17">
        <v>2</v>
      </c>
      <c r="E24" s="17">
        <v>1</v>
      </c>
      <c r="F24" s="17">
        <v>1</v>
      </c>
      <c r="G24" s="18">
        <f>F24/(D24-E24)</f>
        <v>1</v>
      </c>
      <c r="H24" s="19" t="s">
        <v>101</v>
      </c>
      <c r="I24" s="20"/>
      <c r="J24" s="20"/>
      <c r="K24" s="20"/>
      <c r="L24" s="17"/>
      <c r="M24" s="20"/>
    </row>
    <row r="25" spans="1:13" ht="15.75">
      <c r="A25" s="16" t="s">
        <v>54</v>
      </c>
      <c r="B25" s="16">
        <v>5</v>
      </c>
      <c r="C25" s="16"/>
      <c r="D25" s="17" t="s">
        <v>27</v>
      </c>
      <c r="E25" s="17" t="s">
        <v>27</v>
      </c>
      <c r="F25" s="17" t="s">
        <v>27</v>
      </c>
      <c r="G25" s="22" t="s">
        <v>28</v>
      </c>
      <c r="H25" s="22" t="s">
        <v>28</v>
      </c>
      <c r="I25" s="20"/>
      <c r="J25" s="20"/>
      <c r="K25" s="20"/>
      <c r="L25" s="17">
        <v>3</v>
      </c>
      <c r="M25" s="20"/>
    </row>
    <row r="26" spans="1:13" ht="15.75">
      <c r="A26" s="16" t="s">
        <v>60</v>
      </c>
      <c r="B26" s="16">
        <v>5</v>
      </c>
      <c r="C26" s="16"/>
      <c r="D26" s="17" t="s">
        <v>27</v>
      </c>
      <c r="E26" s="17" t="s">
        <v>27</v>
      </c>
      <c r="F26" s="17" t="s">
        <v>27</v>
      </c>
      <c r="G26" s="22" t="s">
        <v>28</v>
      </c>
      <c r="H26" s="22" t="s">
        <v>28</v>
      </c>
      <c r="L26" s="16"/>
      <c r="M26" s="20"/>
    </row>
    <row r="27" spans="1:13" ht="15.75">
      <c r="A27" s="16" t="s">
        <v>24</v>
      </c>
      <c r="B27" s="16">
        <v>2</v>
      </c>
      <c r="C27" s="16"/>
      <c r="D27" s="17" t="s">
        <v>27</v>
      </c>
      <c r="E27" s="17" t="s">
        <v>27</v>
      </c>
      <c r="F27" s="17" t="s">
        <v>27</v>
      </c>
      <c r="G27" s="22" t="s">
        <v>28</v>
      </c>
      <c r="H27" s="22" t="s">
        <v>28</v>
      </c>
      <c r="I27" s="20"/>
      <c r="J27" s="20"/>
      <c r="K27" s="20"/>
      <c r="L27" s="17"/>
      <c r="M27" s="20"/>
    </row>
    <row r="28" spans="1:13" ht="16.5" customHeight="1">
      <c r="A28" s="16" t="s">
        <v>26</v>
      </c>
      <c r="B28" s="17" t="s">
        <v>27</v>
      </c>
      <c r="C28" s="17"/>
      <c r="D28" s="17" t="s">
        <v>27</v>
      </c>
      <c r="E28" s="17" t="s">
        <v>27</v>
      </c>
      <c r="F28" s="17" t="s">
        <v>27</v>
      </c>
      <c r="G28" s="22" t="s">
        <v>28</v>
      </c>
      <c r="H28" s="22" t="s">
        <v>28</v>
      </c>
      <c r="L28" s="17" t="s">
        <v>27</v>
      </c>
      <c r="M28" s="51"/>
    </row>
    <row r="29" spans="1:13" ht="15.75">
      <c r="A29" s="16"/>
      <c r="B29" s="17"/>
      <c r="C29" s="17"/>
      <c r="D29" s="17"/>
      <c r="E29" s="17"/>
      <c r="F29" s="17"/>
      <c r="G29" s="22"/>
      <c r="H29" s="22"/>
      <c r="L29" s="16"/>
      <c r="M29" s="20"/>
    </row>
    <row r="30" spans="1:13" ht="15.75" customHeight="1">
      <c r="A30" t="s">
        <v>29</v>
      </c>
      <c r="B30" s="16"/>
      <c r="C30" s="16"/>
      <c r="D30" s="16"/>
      <c r="E30" s="17"/>
      <c r="F30" s="16">
        <v>303</v>
      </c>
      <c r="G30" s="18"/>
      <c r="H30" s="20"/>
      <c r="I30" s="20"/>
      <c r="J30" s="20"/>
      <c r="K30" s="20"/>
      <c r="L30" s="20"/>
      <c r="M30" s="16"/>
    </row>
    <row r="31" spans="1:13" ht="19.5" customHeight="1">
      <c r="A31" s="13" t="s">
        <v>16</v>
      </c>
      <c r="B31" s="23" t="s">
        <v>30</v>
      </c>
      <c r="C31" s="23"/>
      <c r="D31" s="23" t="s">
        <v>31</v>
      </c>
      <c r="E31" s="24" t="s">
        <v>31</v>
      </c>
      <c r="F31" s="23" t="s">
        <v>32</v>
      </c>
      <c r="G31" s="23" t="s">
        <v>33</v>
      </c>
      <c r="H31" s="25" t="s">
        <v>18</v>
      </c>
      <c r="I31" s="25" t="s">
        <v>22</v>
      </c>
      <c r="J31" s="25" t="s">
        <v>22</v>
      </c>
      <c r="K31" s="25" t="s">
        <v>22</v>
      </c>
      <c r="L31" s="25" t="s">
        <v>22</v>
      </c>
      <c r="M31" s="25" t="s">
        <v>23</v>
      </c>
    </row>
    <row r="32" spans="1:13" ht="20.25" customHeight="1" thickBot="1">
      <c r="A32" s="26" t="s">
        <v>34</v>
      </c>
      <c r="B32" s="55">
        <f>SUM(B8:B28)/11</f>
        <v>20</v>
      </c>
      <c r="C32" s="27"/>
      <c r="D32" s="27">
        <f>SUM(D8:D28)</f>
        <v>141</v>
      </c>
      <c r="E32" s="27">
        <f>SUM(E8:E28)</f>
        <v>38</v>
      </c>
      <c r="F32" s="27">
        <f>SUM(F8:F28,F30)</f>
        <v>3132</v>
      </c>
      <c r="G32" s="28">
        <f>F32/(D32-E32)</f>
        <v>30.40776699029126</v>
      </c>
      <c r="H32" s="50" t="s">
        <v>65</v>
      </c>
      <c r="I32" s="29">
        <f>SUM(I8:I28)</f>
        <v>2</v>
      </c>
      <c r="J32" s="29">
        <f>SUM(J8:J28)</f>
        <v>10</v>
      </c>
      <c r="K32" s="29">
        <f>SUM(K8:K28)</f>
        <v>26</v>
      </c>
      <c r="L32" s="29">
        <f>SUM(L8:L28)</f>
        <v>93</v>
      </c>
      <c r="M32" s="29">
        <f>SUM(M8:M28)</f>
        <v>7</v>
      </c>
    </row>
    <row r="33" spans="1:13" ht="12.75" customHeight="1" thickTop="1">
      <c r="A33" s="30"/>
      <c r="B33" s="31"/>
      <c r="C33" s="32"/>
      <c r="D33" s="32"/>
      <c r="E33" s="32"/>
      <c r="F33" s="32"/>
      <c r="G33" s="33"/>
      <c r="H33" s="34"/>
      <c r="I33" s="34"/>
      <c r="J33" s="34"/>
      <c r="K33" s="34"/>
      <c r="L33" s="31"/>
      <c r="M33" s="34"/>
    </row>
    <row r="34" spans="1:13" ht="15.75">
      <c r="A34" s="30"/>
      <c r="B34" s="32"/>
      <c r="C34" s="35"/>
      <c r="D34" s="35"/>
      <c r="E34" s="35"/>
      <c r="F34" s="35"/>
      <c r="G34" s="36"/>
      <c r="H34" s="37"/>
      <c r="I34" s="38"/>
      <c r="J34" s="38"/>
      <c r="K34" s="38"/>
      <c r="L34" s="35"/>
      <c r="M34" s="39"/>
    </row>
    <row r="35" spans="1:13" ht="15" customHeight="1">
      <c r="A35" s="40" t="s">
        <v>69</v>
      </c>
      <c r="B35" s="41"/>
      <c r="C35" s="41"/>
      <c r="D35" s="5"/>
      <c r="E35" s="5"/>
      <c r="F35" s="5"/>
      <c r="G35" s="42"/>
      <c r="H35" s="5"/>
      <c r="I35" s="5"/>
      <c r="J35" s="41"/>
      <c r="K35" s="41"/>
      <c r="L35" s="41"/>
      <c r="M35" s="39"/>
    </row>
    <row r="36" spans="1:13" ht="12.75">
      <c r="A36" s="7"/>
      <c r="B36" s="7"/>
      <c r="C36" s="7"/>
      <c r="D36" s="7"/>
      <c r="E36" s="7"/>
      <c r="F36" s="7"/>
      <c r="G36" s="43"/>
      <c r="H36" s="9"/>
      <c r="I36" s="9"/>
      <c r="J36" s="9" t="s">
        <v>8</v>
      </c>
      <c r="K36" s="9"/>
      <c r="L36" s="39"/>
      <c r="M36" s="39"/>
    </row>
    <row r="37" spans="1:13" ht="12.75">
      <c r="A37" s="7"/>
      <c r="B37" s="7"/>
      <c r="C37" s="7"/>
      <c r="D37" s="7"/>
      <c r="E37" s="7"/>
      <c r="F37" s="7"/>
      <c r="G37" s="43"/>
      <c r="H37" s="9"/>
      <c r="I37" s="9" t="s">
        <v>35</v>
      </c>
      <c r="J37" s="9" t="s">
        <v>36</v>
      </c>
      <c r="K37" s="9"/>
      <c r="L37" s="39"/>
      <c r="M37" s="39"/>
    </row>
    <row r="38" spans="1:13" ht="10.5" customHeight="1">
      <c r="A38" s="10" t="s">
        <v>37</v>
      </c>
      <c r="C38" s="11" t="s">
        <v>38</v>
      </c>
      <c r="D38" s="11" t="s">
        <v>39</v>
      </c>
      <c r="E38" s="11" t="s">
        <v>8</v>
      </c>
      <c r="F38" s="11" t="s">
        <v>40</v>
      </c>
      <c r="G38" s="44" t="s">
        <v>9</v>
      </c>
      <c r="H38" s="11" t="s">
        <v>3</v>
      </c>
      <c r="I38" s="12" t="s">
        <v>41</v>
      </c>
      <c r="J38" s="12" t="s">
        <v>42</v>
      </c>
      <c r="K38" s="12" t="s">
        <v>43</v>
      </c>
      <c r="L38" s="12" t="s">
        <v>44</v>
      </c>
      <c r="M38" s="39"/>
    </row>
    <row r="39" spans="1:13" ht="12.75">
      <c r="A39" s="13" t="s">
        <v>45</v>
      </c>
      <c r="B39" s="13"/>
      <c r="C39" s="14" t="s">
        <v>46</v>
      </c>
      <c r="D39" s="13" t="s">
        <v>31</v>
      </c>
      <c r="E39" s="13" t="s">
        <v>47</v>
      </c>
      <c r="F39" s="13" t="s">
        <v>32</v>
      </c>
      <c r="G39" s="13" t="s">
        <v>33</v>
      </c>
      <c r="H39" s="14" t="s">
        <v>48</v>
      </c>
      <c r="I39" s="15" t="s">
        <v>49</v>
      </c>
      <c r="J39" s="15" t="s">
        <v>23</v>
      </c>
      <c r="K39" s="15" t="s">
        <v>22</v>
      </c>
      <c r="L39" s="15" t="s">
        <v>22</v>
      </c>
      <c r="M39" s="39"/>
    </row>
    <row r="40" spans="1:13" ht="15.75">
      <c r="A40" s="16" t="s">
        <v>54</v>
      </c>
      <c r="B40" s="16">
        <v>13</v>
      </c>
      <c r="C40" s="16">
        <v>0</v>
      </c>
      <c r="D40" s="16">
        <v>2</v>
      </c>
      <c r="E40" s="16">
        <v>59</v>
      </c>
      <c r="F40" s="16">
        <v>6</v>
      </c>
      <c r="G40" s="18">
        <f aca="true" t="shared" si="1" ref="G40:G47">E40/F40</f>
        <v>9.833333333333334</v>
      </c>
      <c r="H40" s="45" t="s">
        <v>87</v>
      </c>
      <c r="I40" s="46">
        <f aca="true" t="shared" si="2" ref="I40:I47">SUM((B40*6),C40)/F40</f>
        <v>13</v>
      </c>
      <c r="J40" s="18">
        <f aca="true" t="shared" si="3" ref="J40:J47">E40/(SUM(B40*6,C40)/6)</f>
        <v>4.538461538461538</v>
      </c>
      <c r="K40" s="20"/>
      <c r="L40" s="20"/>
      <c r="M40" s="39"/>
    </row>
    <row r="41" spans="1:13" ht="15.75" customHeight="1">
      <c r="A41" s="16" t="s">
        <v>56</v>
      </c>
      <c r="B41" s="16">
        <v>39</v>
      </c>
      <c r="C41" s="16">
        <v>5</v>
      </c>
      <c r="D41" s="16">
        <v>5</v>
      </c>
      <c r="E41" s="16">
        <v>154</v>
      </c>
      <c r="F41" s="16">
        <v>12</v>
      </c>
      <c r="G41" s="18">
        <f>E41/F41</f>
        <v>12.833333333333334</v>
      </c>
      <c r="H41" s="45" t="s">
        <v>88</v>
      </c>
      <c r="I41" s="46">
        <f>SUM((B41*6),C41)/F41</f>
        <v>19.916666666666668</v>
      </c>
      <c r="J41" s="18">
        <f>E41/(SUM(B41*6,C41)/6)</f>
        <v>3.8661087866108783</v>
      </c>
      <c r="K41" s="20"/>
      <c r="L41" s="20">
        <v>1</v>
      </c>
      <c r="M41" s="39"/>
    </row>
    <row r="42" spans="1:13" ht="15.75">
      <c r="A42" s="16" t="s">
        <v>59</v>
      </c>
      <c r="B42" s="16">
        <v>147</v>
      </c>
      <c r="C42" s="16">
        <v>0</v>
      </c>
      <c r="D42" s="16">
        <v>16</v>
      </c>
      <c r="E42" s="16">
        <v>516</v>
      </c>
      <c r="F42" s="16">
        <v>37</v>
      </c>
      <c r="G42" s="18">
        <f>E42/F42</f>
        <v>13.945945945945946</v>
      </c>
      <c r="H42" s="45" t="s">
        <v>89</v>
      </c>
      <c r="I42" s="46">
        <f>SUM((B42*6),C42)/F42</f>
        <v>23.83783783783784</v>
      </c>
      <c r="J42" s="18">
        <f>E42/(SUM(B42*6,C42)/6)</f>
        <v>3.510204081632653</v>
      </c>
      <c r="K42" s="20">
        <v>2</v>
      </c>
      <c r="L42" s="20">
        <v>2</v>
      </c>
      <c r="M42" s="39"/>
    </row>
    <row r="43" spans="1:13" ht="15.75">
      <c r="A43" s="16" t="s">
        <v>57</v>
      </c>
      <c r="B43" s="16">
        <v>57</v>
      </c>
      <c r="C43" s="16">
        <v>5</v>
      </c>
      <c r="D43" s="16">
        <v>3</v>
      </c>
      <c r="E43" s="16">
        <v>258</v>
      </c>
      <c r="F43" s="16">
        <v>16</v>
      </c>
      <c r="G43" s="18">
        <f>E43/F43</f>
        <v>16.125</v>
      </c>
      <c r="H43" s="47" t="s">
        <v>90</v>
      </c>
      <c r="I43" s="46">
        <f>SUM((B43*6),C43)/F43</f>
        <v>21.6875</v>
      </c>
      <c r="J43" s="18">
        <f>E43/(SUM(B43*6,C43)/6)</f>
        <v>4.461095100864553</v>
      </c>
      <c r="K43" s="20">
        <v>1</v>
      </c>
      <c r="L43" s="20">
        <v>2</v>
      </c>
      <c r="M43" s="39"/>
    </row>
    <row r="44" spans="1:13" ht="15.75">
      <c r="A44" s="16" t="s">
        <v>55</v>
      </c>
      <c r="B44" s="16">
        <v>122</v>
      </c>
      <c r="C44" s="16">
        <v>0</v>
      </c>
      <c r="D44" s="16">
        <v>14</v>
      </c>
      <c r="E44" s="16">
        <v>420</v>
      </c>
      <c r="F44" s="16">
        <v>23</v>
      </c>
      <c r="G44" s="18">
        <f>E44/F44</f>
        <v>18.26086956521739</v>
      </c>
      <c r="H44" s="54" t="s">
        <v>91</v>
      </c>
      <c r="I44" s="46">
        <f>SUM((B44*6),C44)/F44</f>
        <v>31.82608695652174</v>
      </c>
      <c r="J44" s="18">
        <f>E44/(SUM(B44*6,C44)/6)</f>
        <v>3.442622950819672</v>
      </c>
      <c r="K44" s="20"/>
      <c r="L44" s="20">
        <v>4</v>
      </c>
      <c r="M44" s="39"/>
    </row>
    <row r="45" spans="1:13" ht="15.75">
      <c r="A45" s="16" t="s">
        <v>70</v>
      </c>
      <c r="B45" s="16">
        <v>139</v>
      </c>
      <c r="C45" s="16">
        <v>0</v>
      </c>
      <c r="D45" s="16">
        <v>19</v>
      </c>
      <c r="E45" s="16">
        <v>442</v>
      </c>
      <c r="F45" s="16">
        <v>23</v>
      </c>
      <c r="G45" s="18">
        <f t="shared" si="1"/>
        <v>19.217391304347824</v>
      </c>
      <c r="H45" s="45" t="s">
        <v>92</v>
      </c>
      <c r="I45" s="46">
        <f t="shared" si="2"/>
        <v>36.26086956521739</v>
      </c>
      <c r="J45" s="18">
        <f t="shared" si="3"/>
        <v>3.179856115107914</v>
      </c>
      <c r="K45" s="20"/>
      <c r="L45" s="20">
        <v>4</v>
      </c>
      <c r="M45" s="39"/>
    </row>
    <row r="46" spans="1:13" ht="15.75">
      <c r="A46" s="16" t="s">
        <v>71</v>
      </c>
      <c r="B46" s="16">
        <v>108</v>
      </c>
      <c r="C46" s="16">
        <v>1</v>
      </c>
      <c r="D46" s="16">
        <v>21</v>
      </c>
      <c r="E46" s="16">
        <v>410</v>
      </c>
      <c r="F46" s="16">
        <v>16</v>
      </c>
      <c r="G46" s="18">
        <f t="shared" si="1"/>
        <v>25.625</v>
      </c>
      <c r="H46" s="45" t="s">
        <v>94</v>
      </c>
      <c r="I46" s="46">
        <f t="shared" si="2"/>
        <v>40.5625</v>
      </c>
      <c r="J46" s="18">
        <f t="shared" si="3"/>
        <v>3.790446841294299</v>
      </c>
      <c r="K46" s="20"/>
      <c r="L46" s="20">
        <v>1</v>
      </c>
      <c r="M46" s="39"/>
    </row>
    <row r="47" spans="1:13" ht="15.75">
      <c r="A47" s="16" t="s">
        <v>67</v>
      </c>
      <c r="B47" s="16">
        <v>30</v>
      </c>
      <c r="C47" s="16">
        <v>1</v>
      </c>
      <c r="D47" s="16">
        <v>3</v>
      </c>
      <c r="E47" s="16">
        <v>167</v>
      </c>
      <c r="F47" s="16">
        <v>6</v>
      </c>
      <c r="G47" s="18">
        <f t="shared" si="1"/>
        <v>27.833333333333332</v>
      </c>
      <c r="H47" s="45" t="s">
        <v>95</v>
      </c>
      <c r="I47" s="46">
        <f t="shared" si="2"/>
        <v>30.166666666666668</v>
      </c>
      <c r="J47" s="18">
        <f t="shared" si="3"/>
        <v>5.535911602209945</v>
      </c>
      <c r="K47" s="20"/>
      <c r="L47" s="20">
        <v>1</v>
      </c>
      <c r="M47" s="39"/>
    </row>
    <row r="48" spans="1:13" ht="15.75">
      <c r="A48" s="16" t="s">
        <v>64</v>
      </c>
      <c r="B48" s="16">
        <v>43</v>
      </c>
      <c r="C48" s="16">
        <v>1</v>
      </c>
      <c r="D48" s="16">
        <v>2</v>
      </c>
      <c r="E48" s="16">
        <v>233</v>
      </c>
      <c r="F48" s="16">
        <v>4</v>
      </c>
      <c r="G48" s="18">
        <f>E48/F48</f>
        <v>58.25</v>
      </c>
      <c r="H48" s="54" t="s">
        <v>93</v>
      </c>
      <c r="I48" s="46">
        <f>SUM((B48*6),C48)/F48</f>
        <v>64.75</v>
      </c>
      <c r="J48" s="18">
        <f>E48/(SUM(B48*6,C48)/6)</f>
        <v>5.397683397683398</v>
      </c>
      <c r="K48" s="20"/>
      <c r="L48" s="20"/>
      <c r="M48" s="39"/>
    </row>
    <row r="49" spans="1:13" ht="15.75">
      <c r="A49" s="16"/>
      <c r="B49" s="16"/>
      <c r="C49" s="16"/>
      <c r="D49" s="16"/>
      <c r="E49" s="16"/>
      <c r="F49" s="16"/>
      <c r="G49" s="18"/>
      <c r="H49" s="47"/>
      <c r="I49" s="46"/>
      <c r="J49" s="18"/>
      <c r="K49" s="20"/>
      <c r="L49" s="20"/>
      <c r="M49" s="39"/>
    </row>
    <row r="50" spans="1:13" ht="15.75">
      <c r="A50" s="21" t="s">
        <v>50</v>
      </c>
      <c r="B50" s="16"/>
      <c r="C50" s="16"/>
      <c r="D50" s="16"/>
      <c r="E50" s="16"/>
      <c r="F50" s="16"/>
      <c r="G50" s="18"/>
      <c r="H50" s="48"/>
      <c r="I50" s="46"/>
      <c r="J50" s="18"/>
      <c r="K50" s="20"/>
      <c r="L50" s="20"/>
      <c r="M50" s="39"/>
    </row>
    <row r="51" spans="1:13" ht="15.75">
      <c r="A51" s="16" t="s">
        <v>62</v>
      </c>
      <c r="B51" s="16">
        <v>1</v>
      </c>
      <c r="C51" s="16">
        <v>3</v>
      </c>
      <c r="D51" s="16">
        <v>0</v>
      </c>
      <c r="E51" s="16">
        <v>10</v>
      </c>
      <c r="F51" s="16">
        <v>1</v>
      </c>
      <c r="G51" s="18">
        <f>E51/F51</f>
        <v>10</v>
      </c>
      <c r="H51" s="54" t="s">
        <v>97</v>
      </c>
      <c r="I51" s="46">
        <f>SUM((B51*6),C51)/F51</f>
        <v>9</v>
      </c>
      <c r="J51" s="18">
        <f>E51/(SUM(B51*6,C51)/6)</f>
        <v>6.666666666666667</v>
      </c>
      <c r="K51" s="20"/>
      <c r="L51" s="20"/>
      <c r="M51" s="39"/>
    </row>
    <row r="52" spans="1:13" ht="15.75">
      <c r="A52" s="16" t="s">
        <v>60</v>
      </c>
      <c r="B52" s="16">
        <v>7</v>
      </c>
      <c r="C52" s="16">
        <v>0</v>
      </c>
      <c r="D52" s="16">
        <v>0</v>
      </c>
      <c r="E52" s="16">
        <v>42</v>
      </c>
      <c r="F52" s="16">
        <v>1</v>
      </c>
      <c r="G52" s="18">
        <f>E52/F52</f>
        <v>42</v>
      </c>
      <c r="H52" s="54" t="s">
        <v>96</v>
      </c>
      <c r="I52" s="46">
        <f>SUM((B52*6),C52)/F52</f>
        <v>42</v>
      </c>
      <c r="J52" s="18">
        <f>E52/(SUM(B52*6,C52)/6)</f>
        <v>6</v>
      </c>
      <c r="K52" s="20"/>
      <c r="L52" s="20"/>
      <c r="M52" s="39"/>
    </row>
    <row r="53" spans="1:13" ht="15.75">
      <c r="A53" s="16" t="s">
        <v>73</v>
      </c>
      <c r="B53" s="16">
        <v>4</v>
      </c>
      <c r="C53" s="16">
        <v>0</v>
      </c>
      <c r="D53" s="16">
        <v>0</v>
      </c>
      <c r="E53" s="16">
        <v>21</v>
      </c>
      <c r="F53" s="16">
        <v>0</v>
      </c>
      <c r="G53" s="45" t="s">
        <v>99</v>
      </c>
      <c r="H53" s="54" t="s">
        <v>98</v>
      </c>
      <c r="I53" s="54" t="s">
        <v>98</v>
      </c>
      <c r="J53" s="18">
        <f>E53/(SUM(B53*6,C53)/6)</f>
        <v>5.25</v>
      </c>
      <c r="K53" s="20"/>
      <c r="L53" s="20"/>
      <c r="M53" s="39"/>
    </row>
    <row r="54" spans="1:13" ht="15.75">
      <c r="A54" s="16"/>
      <c r="B54" s="16"/>
      <c r="C54" s="16"/>
      <c r="D54" s="16"/>
      <c r="E54" s="16"/>
      <c r="F54" s="16"/>
      <c r="G54" s="18"/>
      <c r="H54" s="47"/>
      <c r="I54" s="46"/>
      <c r="J54" s="46"/>
      <c r="K54" s="20"/>
      <c r="L54" s="20"/>
      <c r="M54" s="39"/>
    </row>
    <row r="55" spans="1:13" ht="15.75">
      <c r="A55" t="s">
        <v>51</v>
      </c>
      <c r="B55" s="16"/>
      <c r="C55" s="16"/>
      <c r="D55" s="16"/>
      <c r="E55" s="16"/>
      <c r="F55" s="16">
        <v>6</v>
      </c>
      <c r="G55" s="18"/>
      <c r="H55" s="17"/>
      <c r="I55" s="20"/>
      <c r="J55" s="20"/>
      <c r="K55" s="20"/>
      <c r="L55" s="20"/>
      <c r="M55" s="39"/>
    </row>
    <row r="56" spans="1:13" ht="15" customHeight="1">
      <c r="A56" t="s">
        <v>29</v>
      </c>
      <c r="B56" s="16"/>
      <c r="C56" s="16"/>
      <c r="D56" s="16"/>
      <c r="E56" s="16">
        <v>92</v>
      </c>
      <c r="F56" s="16"/>
      <c r="G56" s="16"/>
      <c r="H56" s="17"/>
      <c r="I56" s="16"/>
      <c r="J56" s="16"/>
      <c r="K56" s="20"/>
      <c r="L56" s="20"/>
      <c r="M56" s="39"/>
    </row>
    <row r="57" spans="1:13" ht="19.5" customHeight="1">
      <c r="A57" s="13" t="s">
        <v>16</v>
      </c>
      <c r="B57" s="23" t="s">
        <v>52</v>
      </c>
      <c r="C57" s="23"/>
      <c r="D57" s="23" t="s">
        <v>31</v>
      </c>
      <c r="E57" s="23" t="s">
        <v>53</v>
      </c>
      <c r="F57" s="23" t="s">
        <v>32</v>
      </c>
      <c r="G57" s="23" t="s">
        <v>33</v>
      </c>
      <c r="H57" s="24" t="s">
        <v>18</v>
      </c>
      <c r="I57" s="25" t="s">
        <v>23</v>
      </c>
      <c r="J57" s="25" t="s">
        <v>22</v>
      </c>
      <c r="K57" s="25" t="s">
        <v>22</v>
      </c>
      <c r="L57" s="25" t="s">
        <v>22</v>
      </c>
      <c r="M57" s="39"/>
    </row>
    <row r="58" spans="1:12" ht="16.5" thickBot="1">
      <c r="A58" s="26" t="s">
        <v>34</v>
      </c>
      <c r="B58" s="27">
        <f>SUM(B40:B53)+INT(SUM(C40:C53)/6)</f>
        <v>712</v>
      </c>
      <c r="C58" s="27">
        <f>MOD((SUM(C40:C53)),6)</f>
        <v>4</v>
      </c>
      <c r="D58" s="27">
        <f>SUM(D40:D53)</f>
        <v>85</v>
      </c>
      <c r="E58" s="27">
        <f>SUM(E40:E53,E56)</f>
        <v>2824</v>
      </c>
      <c r="F58" s="27">
        <f>SUM(F40:F53,F55)</f>
        <v>151</v>
      </c>
      <c r="G58" s="28">
        <f>E58/F58</f>
        <v>18.70198675496689</v>
      </c>
      <c r="H58" s="28" t="s">
        <v>100</v>
      </c>
      <c r="I58" s="49">
        <f>SUM((B58*6),C58)/F58</f>
        <v>28.31788079470199</v>
      </c>
      <c r="J58" s="28">
        <f>E58/(SUM(B58*6,C58)/6)</f>
        <v>3.9625818521983165</v>
      </c>
      <c r="K58" s="29">
        <f>SUM(K40:K53)</f>
        <v>3</v>
      </c>
      <c r="L58" s="29">
        <f>SUM(L40:L53)</f>
        <v>15</v>
      </c>
    </row>
    <row r="59" ht="13.5" thickTop="1"/>
  </sheetData>
  <sheetProtection/>
  <printOptions/>
  <pageMargins left="0.801181102" right="0.56496063" top="0.919291339" bottom="0.525590551" header="0.354330708661417" footer="0.31496062992126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Walker</dc:creator>
  <cp:keywords/>
  <dc:description/>
  <cp:lastModifiedBy>Trevor</cp:lastModifiedBy>
  <cp:lastPrinted>2014-09-24T14:43:18Z</cp:lastPrinted>
  <dcterms:created xsi:type="dcterms:W3CDTF">2000-10-01T21:25:57Z</dcterms:created>
  <dcterms:modified xsi:type="dcterms:W3CDTF">2014-11-08T17:44:20Z</dcterms:modified>
  <cp:category/>
  <cp:version/>
  <cp:contentType/>
  <cp:contentStatus/>
</cp:coreProperties>
</file>