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<sst xmlns="http://schemas.openxmlformats.org/spreadsheetml/2006/main" count="177" uniqueCount="121">
  <si>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</si>
  <si>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</si>
  <si>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</si>
  <si>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</si>
  <si>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</si>
  <si>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</si>
  <si>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</si>
  <si>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</si>
  <si>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</si>
  <si>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</si>
  <si>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</si>
  <si>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</si>
  <si>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</si>
  <si>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</si>
  <si>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</si>
  <si>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</si>
  <si>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</si>
  <si>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</si>
  <si>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</si>
  <si>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</si>
  <si>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</si>
  <si>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</si>
  <si>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</si>
  <si>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</si>
  <si>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Also Batted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</si>
  <si>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</si>
  <si>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</si>
  <si>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</si>
  <si>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</si>
  <si>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</si>
  <si>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</si>
  <si>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</si>
  <si>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</si>
  <si>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</si>
  <si>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</si>
  <si>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</si>
  <si>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</si>
  <si>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</si>
  <si>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</si>
  <si>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</si>
  <si>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</si>
  <si>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</si>
  <si>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</si>
  <si>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</si>
  <si>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</si>
  <si>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</si>
  <si>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</si>
  <si>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</si>
  <si>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</si>
  <si>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</si>
  <si>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</si>
  <si>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</si>
  <si>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</si>
  <si>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>AR White</t>
  </si>
  <si>
    <t>JNK Shannon</t>
  </si>
  <si>
    <t>J McClurkin</t>
  </si>
  <si>
    <t>JW Magee</t>
  </si>
  <si>
    <t>Nikolai Smith</t>
  </si>
  <si>
    <t>M Humphreys</t>
  </si>
  <si>
    <t>BJ Rose</t>
  </si>
  <si>
    <t>OG Metcalfe</t>
  </si>
  <si>
    <t xml:space="preserve">       77</t>
  </si>
  <si>
    <t xml:space="preserve">     109</t>
  </si>
  <si>
    <t xml:space="preserve">         7</t>
  </si>
  <si>
    <t xml:space="preserve">       52</t>
  </si>
  <si>
    <t>M Commins</t>
  </si>
  <si>
    <t>B Beattie</t>
  </si>
  <si>
    <t>JM Dickson</t>
  </si>
  <si>
    <t xml:space="preserve">         1</t>
  </si>
  <si>
    <t xml:space="preserve">         4</t>
  </si>
  <si>
    <t xml:space="preserve">         2</t>
  </si>
  <si>
    <t xml:space="preserve">         0</t>
  </si>
  <si>
    <t>M Bentley</t>
  </si>
  <si>
    <t>BATTING   AVERAGES  -  2019</t>
  </si>
  <si>
    <t xml:space="preserve">            BOWLING   AVERAGES  -  2019</t>
  </si>
  <si>
    <t xml:space="preserve">     110no</t>
  </si>
  <si>
    <t xml:space="preserve">     106no</t>
  </si>
  <si>
    <t>SC Getkate</t>
  </si>
  <si>
    <t>GRK McKinley</t>
  </si>
  <si>
    <t>JHA Metcalfe</t>
  </si>
  <si>
    <t>JM Hunter</t>
  </si>
  <si>
    <t>JA Lambert</t>
  </si>
  <si>
    <t xml:space="preserve">     108no</t>
  </si>
  <si>
    <t xml:space="preserve">     123no</t>
  </si>
  <si>
    <t xml:space="preserve">       28</t>
  </si>
  <si>
    <t xml:space="preserve">       63</t>
  </si>
  <si>
    <t xml:space="preserve">       61no</t>
  </si>
  <si>
    <t xml:space="preserve">       42</t>
  </si>
  <si>
    <t>J Manley</t>
  </si>
  <si>
    <t xml:space="preserve">       43no</t>
  </si>
  <si>
    <t xml:space="preserve">       19</t>
  </si>
  <si>
    <t xml:space="preserve">       30</t>
  </si>
  <si>
    <t xml:space="preserve">         9</t>
  </si>
  <si>
    <t>+1ct as W/k</t>
  </si>
  <si>
    <t>U Minhas</t>
  </si>
  <si>
    <t>JA Rose</t>
  </si>
  <si>
    <t>R Ellerby</t>
  </si>
  <si>
    <t xml:space="preserve">       15</t>
  </si>
  <si>
    <t>A Kennedy</t>
  </si>
  <si>
    <t xml:space="preserve">         7no</t>
  </si>
  <si>
    <t>MB Peak</t>
  </si>
  <si>
    <t xml:space="preserve">         1no</t>
  </si>
  <si>
    <t>A Ly</t>
  </si>
  <si>
    <t xml:space="preserve">    4-13</t>
  </si>
  <si>
    <t xml:space="preserve">    4-15</t>
  </si>
  <si>
    <t xml:space="preserve">    2-23</t>
  </si>
  <si>
    <t xml:space="preserve">    3-54</t>
  </si>
  <si>
    <t xml:space="preserve">    2-12</t>
  </si>
  <si>
    <t xml:space="preserve">    4-44</t>
  </si>
  <si>
    <t xml:space="preserve">    3-38</t>
  </si>
  <si>
    <t xml:space="preserve">    3-10</t>
  </si>
  <si>
    <t xml:space="preserve">    2-16</t>
  </si>
  <si>
    <t xml:space="preserve">    2-32</t>
  </si>
  <si>
    <t xml:space="preserve">    2-5</t>
  </si>
  <si>
    <t xml:space="preserve">     ∞</t>
  </si>
  <si>
    <t xml:space="preserve">    1-24</t>
  </si>
  <si>
    <t xml:space="preserve">    1-13</t>
  </si>
  <si>
    <t xml:space="preserve">   4-13</t>
  </si>
  <si>
    <t>1-52</t>
  </si>
  <si>
    <t>MB  Peak</t>
  </si>
  <si>
    <t xml:space="preserve">         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</si>
</sst>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Times New Roman"/>
      <family val="1"/>
    </font>
    <font>
      <b/>
      <sz val="14"/>
      <name val="MS Sans Serif"/>
      <family val="2"/>
    </font>
    <font>
      <sz val="12"/>
      <name val="MS Sans Serif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CG Times (W1)"/>
      <family val="0"/>
    </font>
    <font>
      <b/>
      <sz val="10"/>
      <name val="MS Sans Serif"/>
      <family val="2"/>
    </font>
    <font>
      <sz val="9"/>
      <name val="CG Times (W1)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0" xfId="0" applyNumberFormat="1" applyBorder="1" applyAlignment="1">
      <alignment horizontal="centerContinuous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Alignment="1" quotePrefix="1">
      <alignment horizontal="right"/>
    </xf>
    <xf numFmtId="2" fontId="7" fillId="0" borderId="0" xfId="0" applyNumberFormat="1" applyFont="1" applyAlignment="1">
      <alignment horizontal="center"/>
    </xf>
    <xf numFmtId="17" fontId="7" fillId="0" borderId="0" xfId="0" applyNumberFormat="1" applyFont="1" applyAlignment="1" quotePrefix="1">
      <alignment horizontal="right"/>
    </xf>
    <xf numFmtId="17" fontId="7" fillId="0" borderId="0" xfId="0" applyNumberFormat="1" applyFont="1" applyAlignment="1" quotePrefix="1">
      <alignment horizontal="left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 quotePrefix="1">
      <alignment/>
    </xf>
    <xf numFmtId="1" fontId="7" fillId="0" borderId="11" xfId="0" applyNumberFormat="1" applyFont="1" applyBorder="1" applyAlignment="1">
      <alignment/>
    </xf>
    <xf numFmtId="0" fontId="10" fillId="0" borderId="0" xfId="0" applyFont="1" applyAlignment="1" quotePrefix="1">
      <alignment/>
    </xf>
    <xf numFmtId="2" fontId="7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19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  <col min="15" max="15" width="9.42187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.5" customHeight="1">
      <c r="J2" t="s">
        <v>1</v>
      </c>
    </row>
    <row r="3" spans="2:13" ht="15.75">
      <c r="B3" s="3"/>
      <c r="C3" s="3"/>
      <c r="D3" s="4" t="s">
        <v>73</v>
      </c>
      <c r="E3" s="5"/>
      <c r="F3" s="5"/>
      <c r="G3" s="5"/>
      <c r="H3" s="5"/>
      <c r="I3" s="5"/>
      <c r="J3" s="3"/>
      <c r="K3" s="3"/>
      <c r="L3" s="3"/>
      <c r="M3" s="3"/>
    </row>
    <row r="4" ht="9.75" customHeight="1">
      <c r="G4" s="6"/>
    </row>
    <row r="5" spans="1:13" ht="10.5" customHeight="1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9.75" customHeight="1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5.75">
      <c r="A8" s="16" t="s">
        <v>65</v>
      </c>
      <c r="B8" s="16">
        <v>19</v>
      </c>
      <c r="C8" s="16"/>
      <c r="D8" s="16">
        <v>18</v>
      </c>
      <c r="E8" s="17">
        <v>3</v>
      </c>
      <c r="F8" s="16">
        <v>705</v>
      </c>
      <c r="G8" s="18">
        <f>F8/(D8-E8)</f>
        <v>47</v>
      </c>
      <c r="H8" s="19" t="s">
        <v>75</v>
      </c>
      <c r="I8" s="20">
        <v>1</v>
      </c>
      <c r="J8" s="20">
        <v>5</v>
      </c>
      <c r="K8" s="20">
        <v>4</v>
      </c>
      <c r="L8" s="16">
        <v>4</v>
      </c>
      <c r="M8" s="16"/>
    </row>
    <row r="9" spans="1:13" ht="15.75">
      <c r="A9" s="16" t="s">
        <v>77</v>
      </c>
      <c r="B9" s="16">
        <v>14</v>
      </c>
      <c r="C9" s="16"/>
      <c r="D9" s="16">
        <v>11</v>
      </c>
      <c r="E9" s="17">
        <v>1</v>
      </c>
      <c r="F9" s="16">
        <v>363</v>
      </c>
      <c r="G9" s="18">
        <f>F9/(D9-E9)</f>
        <v>36.3</v>
      </c>
      <c r="H9" s="19" t="s">
        <v>82</v>
      </c>
      <c r="I9" s="20">
        <v>1</v>
      </c>
      <c r="J9" s="20">
        <v>2</v>
      </c>
      <c r="K9" s="20">
        <v>1</v>
      </c>
      <c r="L9" s="17">
        <v>8</v>
      </c>
      <c r="M9" s="20"/>
    </row>
    <row r="10" spans="1:13" ht="15.75">
      <c r="A10" s="16" t="s">
        <v>57</v>
      </c>
      <c r="B10" s="16">
        <v>21</v>
      </c>
      <c r="C10" s="16"/>
      <c r="D10" s="16">
        <v>20</v>
      </c>
      <c r="E10" s="17">
        <v>2</v>
      </c>
      <c r="F10" s="16">
        <v>634</v>
      </c>
      <c r="G10" s="18">
        <f>F10/(D10-E10)</f>
        <v>35.22222222222222</v>
      </c>
      <c r="H10" s="19" t="s">
        <v>76</v>
      </c>
      <c r="I10" s="20">
        <v>1</v>
      </c>
      <c r="J10" s="20">
        <v>4</v>
      </c>
      <c r="K10" s="20">
        <v>0</v>
      </c>
      <c r="L10" s="17">
        <v>7</v>
      </c>
      <c r="M10" s="16"/>
    </row>
    <row r="11" spans="1:13" ht="15.75">
      <c r="A11" s="16" t="s">
        <v>58</v>
      </c>
      <c r="B11" s="16">
        <v>7</v>
      </c>
      <c r="C11" s="16"/>
      <c r="D11" s="17">
        <v>5</v>
      </c>
      <c r="E11" s="17">
        <v>1</v>
      </c>
      <c r="F11" s="17">
        <v>140</v>
      </c>
      <c r="G11" s="18">
        <f>F11/(D11-E11)</f>
        <v>35</v>
      </c>
      <c r="H11" s="19" t="s">
        <v>61</v>
      </c>
      <c r="I11" s="20"/>
      <c r="J11" s="20">
        <v>2</v>
      </c>
      <c r="K11" s="20">
        <v>0</v>
      </c>
      <c r="L11" s="17">
        <v>1</v>
      </c>
      <c r="M11" s="20"/>
    </row>
    <row r="12" spans="1:14" ht="15.75">
      <c r="A12" s="16" t="s">
        <v>60</v>
      </c>
      <c r="B12" s="16">
        <v>18</v>
      </c>
      <c r="C12" s="16"/>
      <c r="D12" s="17">
        <v>18</v>
      </c>
      <c r="E12" s="17">
        <v>1</v>
      </c>
      <c r="F12" s="17">
        <v>504</v>
      </c>
      <c r="G12" s="18">
        <f>F12/(D12-E12)</f>
        <v>29.647058823529413</v>
      </c>
      <c r="H12" s="19" t="s">
        <v>83</v>
      </c>
      <c r="I12" s="20">
        <v>1</v>
      </c>
      <c r="J12" s="20">
        <v>1</v>
      </c>
      <c r="K12" s="20">
        <v>5</v>
      </c>
      <c r="L12" s="17">
        <v>6</v>
      </c>
      <c r="M12" s="20"/>
      <c r="N12" s="55" t="s">
        <v>93</v>
      </c>
    </row>
    <row r="13" spans="1:14" ht="15.75">
      <c r="A13" s="16" t="s">
        <v>55</v>
      </c>
      <c r="B13" s="16">
        <v>4</v>
      </c>
      <c r="C13" s="16"/>
      <c r="D13" s="16">
        <v>3</v>
      </c>
      <c r="E13" s="17">
        <v>0</v>
      </c>
      <c r="F13" s="16">
        <v>54</v>
      </c>
      <c r="G13" s="18">
        <f>F13/(D13-E13)</f>
        <v>18</v>
      </c>
      <c r="H13" s="19" t="s">
        <v>84</v>
      </c>
      <c r="I13" s="20"/>
      <c r="J13" s="20"/>
      <c r="K13" s="20"/>
      <c r="L13" s="24">
        <v>1</v>
      </c>
      <c r="M13" s="20"/>
      <c r="N13" s="53"/>
    </row>
    <row r="14" spans="1:14" ht="15.75">
      <c r="A14" s="16" t="s">
        <v>78</v>
      </c>
      <c r="B14" s="16">
        <v>18</v>
      </c>
      <c r="C14" s="16"/>
      <c r="D14" s="16">
        <v>17</v>
      </c>
      <c r="E14" s="17">
        <v>1</v>
      </c>
      <c r="F14" s="16">
        <v>349</v>
      </c>
      <c r="G14" s="18">
        <f>F14/(D14-E14)</f>
        <v>21.8125</v>
      </c>
      <c r="H14" s="19" t="s">
        <v>64</v>
      </c>
      <c r="I14" s="20"/>
      <c r="J14" s="20">
        <v>1</v>
      </c>
      <c r="K14" s="20">
        <v>5</v>
      </c>
      <c r="L14" s="17">
        <v>6</v>
      </c>
      <c r="M14" s="19"/>
      <c r="N14" s="53"/>
    </row>
    <row r="15" spans="1:13" ht="15.75">
      <c r="A15" s="16" t="s">
        <v>53</v>
      </c>
      <c r="B15" s="16">
        <v>17</v>
      </c>
      <c r="C15" s="16"/>
      <c r="D15" s="16">
        <v>16</v>
      </c>
      <c r="E15" s="17">
        <v>4</v>
      </c>
      <c r="F15" s="16">
        <v>218</v>
      </c>
      <c r="G15" s="18">
        <f>F15/(D15-E15)</f>
        <v>18.166666666666668</v>
      </c>
      <c r="H15" s="19" t="s">
        <v>85</v>
      </c>
      <c r="I15" s="20"/>
      <c r="J15" s="20">
        <v>1</v>
      </c>
      <c r="K15" s="20">
        <v>0</v>
      </c>
      <c r="L15" s="17">
        <v>8</v>
      </c>
      <c r="M15" s="20"/>
    </row>
    <row r="16" spans="1:13" ht="15.75">
      <c r="A16" s="16" t="s">
        <v>80</v>
      </c>
      <c r="B16" s="16">
        <v>16</v>
      </c>
      <c r="C16" s="16"/>
      <c r="D16" s="17">
        <v>12</v>
      </c>
      <c r="E16" s="17">
        <v>2</v>
      </c>
      <c r="F16" s="17">
        <v>168</v>
      </c>
      <c r="G16" s="18">
        <f>F16/(D16-E16)</f>
        <v>16.8</v>
      </c>
      <c r="H16" s="19" t="s">
        <v>86</v>
      </c>
      <c r="I16" s="20"/>
      <c r="J16" s="20">
        <v>1</v>
      </c>
      <c r="K16" s="20">
        <v>1</v>
      </c>
      <c r="L16" s="17">
        <v>3</v>
      </c>
      <c r="M16" s="20"/>
    </row>
    <row r="17" spans="1:13" ht="15.75">
      <c r="A17" s="16" t="s">
        <v>67</v>
      </c>
      <c r="B17" s="16">
        <v>3</v>
      </c>
      <c r="C17" s="16"/>
      <c r="D17" s="17">
        <v>3</v>
      </c>
      <c r="E17" s="17">
        <v>1</v>
      </c>
      <c r="F17" s="17">
        <v>27</v>
      </c>
      <c r="G17" s="18">
        <f>F17/(D17-E17)</f>
        <v>13.5</v>
      </c>
      <c r="H17" s="19" t="s">
        <v>90</v>
      </c>
      <c r="I17" s="20"/>
      <c r="J17" s="20"/>
      <c r="K17" s="20"/>
      <c r="L17" s="17"/>
      <c r="M17" s="20"/>
    </row>
    <row r="18" spans="1:13" ht="15.75">
      <c r="A18" s="16" t="s">
        <v>88</v>
      </c>
      <c r="B18" s="16">
        <v>13</v>
      </c>
      <c r="C18" s="16"/>
      <c r="D18" s="16">
        <v>10</v>
      </c>
      <c r="E18" s="17">
        <v>4</v>
      </c>
      <c r="F18" s="16">
        <v>76</v>
      </c>
      <c r="G18" s="18">
        <f>F18/(D18-E18)</f>
        <v>12.666666666666666</v>
      </c>
      <c r="H18" s="19" t="s">
        <v>89</v>
      </c>
      <c r="I18" s="20"/>
      <c r="J18" s="20"/>
      <c r="K18" s="20">
        <v>1</v>
      </c>
      <c r="L18" s="16">
        <v>2</v>
      </c>
      <c r="M18" s="16"/>
    </row>
    <row r="19" spans="1:16" ht="15.75">
      <c r="A19" s="16" t="s">
        <v>79</v>
      </c>
      <c r="B19" s="16">
        <v>20</v>
      </c>
      <c r="C19" s="16"/>
      <c r="D19" s="17">
        <v>14</v>
      </c>
      <c r="E19" s="17">
        <v>2</v>
      </c>
      <c r="F19" s="17">
        <v>132</v>
      </c>
      <c r="G19" s="18">
        <f>F19/(D19-E19)</f>
        <v>11</v>
      </c>
      <c r="H19" s="19" t="s">
        <v>87</v>
      </c>
      <c r="J19" s="20"/>
      <c r="K19" s="20">
        <v>1</v>
      </c>
      <c r="L19" s="16">
        <v>17</v>
      </c>
      <c r="M19" s="20">
        <v>5</v>
      </c>
      <c r="P19" s="52"/>
    </row>
    <row r="20" spans="1:16" ht="15.75">
      <c r="A20" s="16" t="s">
        <v>59</v>
      </c>
      <c r="B20" s="16">
        <v>19</v>
      </c>
      <c r="C20" s="16"/>
      <c r="D20" s="17">
        <v>15</v>
      </c>
      <c r="E20" s="17">
        <v>2</v>
      </c>
      <c r="F20" s="17">
        <v>113</v>
      </c>
      <c r="G20" s="18">
        <f>F20/(D20-E20)</f>
        <v>8.692307692307692</v>
      </c>
      <c r="H20" s="19" t="s">
        <v>91</v>
      </c>
      <c r="K20" s="20">
        <v>1</v>
      </c>
      <c r="L20" s="16">
        <v>6</v>
      </c>
      <c r="M20" s="20"/>
      <c r="P20" s="52"/>
    </row>
    <row r="21" spans="1:14" ht="15.75">
      <c r="A21" s="16" t="s">
        <v>54</v>
      </c>
      <c r="B21" s="16">
        <v>5</v>
      </c>
      <c r="C21" s="16"/>
      <c r="D21" s="16">
        <v>4</v>
      </c>
      <c r="E21" s="17">
        <v>0</v>
      </c>
      <c r="F21" s="16">
        <v>16</v>
      </c>
      <c r="G21" s="18">
        <f>F21/(D21-E21)</f>
        <v>4</v>
      </c>
      <c r="H21" s="19" t="s">
        <v>92</v>
      </c>
      <c r="I21" s="20"/>
      <c r="J21" s="20"/>
      <c r="K21" s="20"/>
      <c r="L21" s="17">
        <v>1</v>
      </c>
      <c r="M21" s="20"/>
      <c r="N21" s="53"/>
    </row>
    <row r="22" spans="1:13" ht="15.75">
      <c r="A22" s="16" t="s">
        <v>56</v>
      </c>
      <c r="B22" s="16">
        <v>20</v>
      </c>
      <c r="C22" s="16"/>
      <c r="D22" s="17">
        <v>11</v>
      </c>
      <c r="E22" s="17">
        <v>5</v>
      </c>
      <c r="F22" s="17">
        <v>22</v>
      </c>
      <c r="G22" s="18">
        <f>F22/(D22-E22)</f>
        <v>3.6666666666666665</v>
      </c>
      <c r="H22" s="19" t="s">
        <v>63</v>
      </c>
      <c r="I22" s="20"/>
      <c r="J22" s="20"/>
      <c r="K22" s="20"/>
      <c r="L22" s="17">
        <v>7</v>
      </c>
      <c r="M22" s="20"/>
    </row>
    <row r="23" spans="2:13" ht="12.75" customHeight="1">
      <c r="B23" s="16"/>
      <c r="C23" s="16"/>
      <c r="D23" s="16"/>
      <c r="E23" s="17"/>
      <c r="F23" s="16"/>
      <c r="G23" s="18"/>
      <c r="H23" s="19"/>
      <c r="I23" s="20"/>
      <c r="J23" s="20"/>
      <c r="K23" s="20"/>
      <c r="L23" s="17"/>
      <c r="M23" s="20"/>
    </row>
    <row r="24" spans="1:13" ht="15.75">
      <c r="A24" s="21" t="s">
        <v>24</v>
      </c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16"/>
      <c r="M24" s="16"/>
    </row>
    <row r="25" spans="1:13" ht="15.75">
      <c r="A25" s="16" t="s">
        <v>96</v>
      </c>
      <c r="B25" s="16">
        <v>2</v>
      </c>
      <c r="C25" s="16"/>
      <c r="D25" s="17">
        <v>2</v>
      </c>
      <c r="E25" s="17">
        <v>1</v>
      </c>
      <c r="F25" s="17">
        <v>19</v>
      </c>
      <c r="G25" s="18">
        <f>F25/(D25-E25)</f>
        <v>19</v>
      </c>
      <c r="H25" s="19" t="s">
        <v>97</v>
      </c>
      <c r="I25" s="20"/>
      <c r="J25" s="20"/>
      <c r="K25" s="20"/>
      <c r="L25" s="17"/>
      <c r="M25" s="20"/>
    </row>
    <row r="26" spans="1:14" ht="15.75">
      <c r="A26" s="16" t="s">
        <v>94</v>
      </c>
      <c r="B26" s="16">
        <v>3</v>
      </c>
      <c r="C26" s="16"/>
      <c r="D26" s="16">
        <v>1</v>
      </c>
      <c r="E26" s="17">
        <v>0</v>
      </c>
      <c r="F26" s="16">
        <v>8</v>
      </c>
      <c r="G26" s="18">
        <f>F26/(D26-E26)</f>
        <v>8</v>
      </c>
      <c r="H26" s="19" t="s">
        <v>120</v>
      </c>
      <c r="I26" s="20"/>
      <c r="J26" s="20"/>
      <c r="K26" s="20"/>
      <c r="L26" s="17"/>
      <c r="M26" s="19"/>
      <c r="N26" s="53"/>
    </row>
    <row r="27" spans="1:13" ht="15.75">
      <c r="A27" s="16" t="s">
        <v>98</v>
      </c>
      <c r="B27" s="16">
        <v>1</v>
      </c>
      <c r="C27" s="16"/>
      <c r="D27" s="17">
        <v>1</v>
      </c>
      <c r="E27" s="17">
        <v>1</v>
      </c>
      <c r="F27" s="17">
        <v>7</v>
      </c>
      <c r="G27" s="56" t="s">
        <v>114</v>
      </c>
      <c r="H27" s="19" t="s">
        <v>99</v>
      </c>
      <c r="I27" s="20"/>
      <c r="J27" s="20"/>
      <c r="K27" s="20"/>
      <c r="L27" s="17"/>
      <c r="M27" s="20"/>
    </row>
    <row r="28" spans="1:13" ht="15.75" customHeight="1">
      <c r="A28" s="16" t="s">
        <v>81</v>
      </c>
      <c r="B28" s="16">
        <v>3</v>
      </c>
      <c r="C28" s="16"/>
      <c r="D28" s="17">
        <v>1</v>
      </c>
      <c r="E28" s="17">
        <v>0</v>
      </c>
      <c r="F28" s="17">
        <v>4</v>
      </c>
      <c r="G28" s="18">
        <f>F28/(D28-E28)</f>
        <v>4</v>
      </c>
      <c r="H28" s="19" t="s">
        <v>69</v>
      </c>
      <c r="I28" s="20"/>
      <c r="J28" s="20"/>
      <c r="K28" s="20"/>
      <c r="L28" s="17">
        <v>1</v>
      </c>
      <c r="M28" s="20"/>
    </row>
    <row r="29" spans="1:13" ht="15.75">
      <c r="A29" s="16" t="s">
        <v>66</v>
      </c>
      <c r="B29" s="16">
        <v>1</v>
      </c>
      <c r="C29" s="16"/>
      <c r="D29" s="17">
        <v>1</v>
      </c>
      <c r="E29" s="17">
        <v>0</v>
      </c>
      <c r="F29" s="17">
        <v>4</v>
      </c>
      <c r="G29" s="18">
        <f>F29/(D29-E29)</f>
        <v>4</v>
      </c>
      <c r="H29" s="19" t="s">
        <v>69</v>
      </c>
      <c r="I29" s="20"/>
      <c r="J29" s="20"/>
      <c r="K29" s="20"/>
      <c r="L29" s="17"/>
      <c r="M29" s="20"/>
    </row>
    <row r="30" spans="1:13" ht="15.75">
      <c r="A30" s="16" t="s">
        <v>95</v>
      </c>
      <c r="B30" s="16">
        <v>3</v>
      </c>
      <c r="C30" s="16"/>
      <c r="D30" s="17">
        <v>2</v>
      </c>
      <c r="E30" s="17">
        <v>0</v>
      </c>
      <c r="F30" s="17">
        <v>3</v>
      </c>
      <c r="G30" s="18">
        <f>F30/(D30-E30)</f>
        <v>1.5</v>
      </c>
      <c r="H30" s="19" t="s">
        <v>70</v>
      </c>
      <c r="I30" s="17"/>
      <c r="L30" s="16"/>
      <c r="M30" s="20"/>
    </row>
    <row r="31" spans="1:13" ht="15.75">
      <c r="A31" s="16" t="s">
        <v>100</v>
      </c>
      <c r="B31" s="16">
        <v>2</v>
      </c>
      <c r="C31" s="16"/>
      <c r="D31" s="17">
        <v>1</v>
      </c>
      <c r="E31" s="17">
        <v>1</v>
      </c>
      <c r="F31" s="17">
        <v>1</v>
      </c>
      <c r="G31" s="56" t="s">
        <v>114</v>
      </c>
      <c r="H31" s="19" t="s">
        <v>101</v>
      </c>
      <c r="I31" s="20"/>
      <c r="J31" s="20"/>
      <c r="K31" s="20"/>
      <c r="L31" s="17"/>
      <c r="M31" s="20"/>
    </row>
    <row r="32" spans="1:13" ht="15.75" customHeight="1">
      <c r="A32" s="16" t="s">
        <v>102</v>
      </c>
      <c r="B32" s="16">
        <v>1</v>
      </c>
      <c r="C32" s="16"/>
      <c r="D32" s="17">
        <v>1</v>
      </c>
      <c r="E32" s="17">
        <v>0</v>
      </c>
      <c r="F32" s="17">
        <v>1</v>
      </c>
      <c r="G32" s="18">
        <f>F32/(D32-E32)</f>
        <v>1</v>
      </c>
      <c r="H32" s="19" t="s">
        <v>68</v>
      </c>
      <c r="I32" s="20"/>
      <c r="J32" s="20"/>
      <c r="K32" s="20"/>
      <c r="L32" s="17"/>
      <c r="M32" s="20"/>
    </row>
    <row r="33" spans="1:13" ht="15.75">
      <c r="A33" s="16" t="s">
        <v>72</v>
      </c>
      <c r="B33" s="16">
        <v>1</v>
      </c>
      <c r="C33" s="16"/>
      <c r="D33" s="17">
        <v>1</v>
      </c>
      <c r="E33" s="17">
        <v>0</v>
      </c>
      <c r="F33" s="17">
        <v>0</v>
      </c>
      <c r="G33" s="18">
        <f>F33/(D33-E33)</f>
        <v>0</v>
      </c>
      <c r="H33" s="19" t="s">
        <v>71</v>
      </c>
      <c r="I33" s="20"/>
      <c r="J33" s="20"/>
      <c r="K33" s="20"/>
      <c r="L33" s="17"/>
      <c r="M33" s="20"/>
    </row>
    <row r="34" spans="1:13" ht="16.5" customHeight="1">
      <c r="A34" s="16" t="s">
        <v>25</v>
      </c>
      <c r="B34" s="17" t="s">
        <v>26</v>
      </c>
      <c r="C34" s="17"/>
      <c r="D34" s="17" t="s">
        <v>26</v>
      </c>
      <c r="E34" s="17" t="s">
        <v>26</v>
      </c>
      <c r="F34" s="17" t="s">
        <v>26</v>
      </c>
      <c r="G34" s="22" t="s">
        <v>27</v>
      </c>
      <c r="H34" s="22" t="s">
        <v>27</v>
      </c>
      <c r="L34" s="17">
        <v>1</v>
      </c>
      <c r="M34" s="51"/>
    </row>
    <row r="35" spans="1:13" ht="14.25" customHeight="1">
      <c r="A35" s="16"/>
      <c r="B35" s="17"/>
      <c r="C35" s="17"/>
      <c r="D35" s="17"/>
      <c r="E35" s="17"/>
      <c r="F35" s="17"/>
      <c r="G35" s="22"/>
      <c r="H35" s="22"/>
      <c r="L35" s="16"/>
      <c r="M35" s="20"/>
    </row>
    <row r="36" spans="1:13" ht="15.75" customHeight="1">
      <c r="A36" t="s">
        <v>28</v>
      </c>
      <c r="B36" s="16"/>
      <c r="C36" s="16"/>
      <c r="D36" s="16"/>
      <c r="E36" s="17"/>
      <c r="F36" s="16">
        <v>316</v>
      </c>
      <c r="G36" s="18"/>
      <c r="H36" s="20"/>
      <c r="I36" s="20"/>
      <c r="J36" s="20"/>
      <c r="K36" s="20"/>
      <c r="L36" s="20"/>
      <c r="M36" s="16"/>
    </row>
    <row r="37" spans="1:13" ht="12" customHeight="1">
      <c r="A37" s="13" t="s">
        <v>16</v>
      </c>
      <c r="B37" s="23" t="s">
        <v>29</v>
      </c>
      <c r="C37" s="23"/>
      <c r="D37" s="23" t="s">
        <v>30</v>
      </c>
      <c r="E37" s="24" t="s">
        <v>30</v>
      </c>
      <c r="F37" s="23" t="s">
        <v>31</v>
      </c>
      <c r="G37" s="23" t="s">
        <v>32</v>
      </c>
      <c r="H37" s="25" t="s">
        <v>18</v>
      </c>
      <c r="I37" s="25" t="s">
        <v>22</v>
      </c>
      <c r="J37" s="25" t="s">
        <v>22</v>
      </c>
      <c r="K37" s="25" t="s">
        <v>22</v>
      </c>
      <c r="L37" s="25" t="s">
        <v>22</v>
      </c>
      <c r="M37" s="25" t="s">
        <v>23</v>
      </c>
    </row>
    <row r="38" spans="1:13" ht="20.25" customHeight="1" thickBot="1">
      <c r="A38" s="26" t="s">
        <v>33</v>
      </c>
      <c r="B38" s="54">
        <f>SUM(B8:B34)/11</f>
        <v>21</v>
      </c>
      <c r="C38" s="27"/>
      <c r="D38" s="27">
        <f>SUM(D8:D34)</f>
        <v>188</v>
      </c>
      <c r="E38" s="27">
        <f>SUM(E8:E34)</f>
        <v>32</v>
      </c>
      <c r="F38" s="27">
        <f>SUM(F8:F34,F36)</f>
        <v>3884</v>
      </c>
      <c r="G38" s="28">
        <f>F38/(D38-E38)</f>
        <v>24.897435897435898</v>
      </c>
      <c r="H38" s="50" t="s">
        <v>62</v>
      </c>
      <c r="I38" s="29">
        <f>SUM(I8:I34)</f>
        <v>4</v>
      </c>
      <c r="J38" s="29">
        <f>SUM(J8:J34)</f>
        <v>17</v>
      </c>
      <c r="K38" s="29">
        <f>SUM(K8:K34)</f>
        <v>19</v>
      </c>
      <c r="L38" s="29">
        <f>SUM(L8:L34)+1</f>
        <v>80</v>
      </c>
      <c r="M38" s="29">
        <f>SUM(M8:M34)</f>
        <v>5</v>
      </c>
    </row>
    <row r="39" spans="1:13" ht="12.75" customHeight="1" thickTop="1">
      <c r="A39" s="30"/>
      <c r="B39" s="31"/>
      <c r="C39" s="32"/>
      <c r="D39" s="32"/>
      <c r="E39" s="32"/>
      <c r="F39" s="32"/>
      <c r="G39" s="33"/>
      <c r="H39" s="34"/>
      <c r="I39" s="34"/>
      <c r="J39" s="34"/>
      <c r="K39" s="34"/>
      <c r="L39" s="31"/>
      <c r="M39" s="34"/>
    </row>
    <row r="40" spans="1:13" ht="15.75">
      <c r="A40" s="30"/>
      <c r="B40" s="32"/>
      <c r="C40" s="35"/>
      <c r="D40" s="35"/>
      <c r="E40" s="35"/>
      <c r="F40" s="35"/>
      <c r="G40" s="36"/>
      <c r="H40" s="37"/>
      <c r="I40" s="38"/>
      <c r="J40" s="38"/>
      <c r="K40" s="38"/>
      <c r="L40" s="35"/>
      <c r="M40" s="39"/>
    </row>
    <row r="41" spans="1:13" ht="15" customHeight="1">
      <c r="A41" s="40" t="s">
        <v>74</v>
      </c>
      <c r="B41" s="41"/>
      <c r="C41" s="41"/>
      <c r="D41" s="5"/>
      <c r="E41" s="5"/>
      <c r="F41" s="5"/>
      <c r="G41" s="42"/>
      <c r="H41" s="5"/>
      <c r="I41" s="5"/>
      <c r="J41" s="41"/>
      <c r="K41" s="41"/>
      <c r="L41" s="41"/>
      <c r="M41" s="39"/>
    </row>
    <row r="42" spans="1:13" ht="12.75">
      <c r="A42" s="7"/>
      <c r="B42" s="7"/>
      <c r="C42" s="7"/>
      <c r="D42" s="7"/>
      <c r="E42" s="7"/>
      <c r="F42" s="7"/>
      <c r="G42" s="43"/>
      <c r="H42" s="9"/>
      <c r="I42" s="9"/>
      <c r="J42" s="9" t="s">
        <v>8</v>
      </c>
      <c r="K42" s="9"/>
      <c r="L42" s="39"/>
      <c r="M42" s="39"/>
    </row>
    <row r="43" spans="1:13" ht="12.75">
      <c r="A43" s="7"/>
      <c r="B43" s="7"/>
      <c r="C43" s="7"/>
      <c r="D43" s="7"/>
      <c r="E43" s="7"/>
      <c r="F43" s="7"/>
      <c r="G43" s="43"/>
      <c r="H43" s="9"/>
      <c r="I43" s="9" t="s">
        <v>34</v>
      </c>
      <c r="J43" s="9" t="s">
        <v>35</v>
      </c>
      <c r="K43" s="9"/>
      <c r="L43" s="39"/>
      <c r="M43" s="39"/>
    </row>
    <row r="44" spans="1:13" ht="10.5" customHeight="1">
      <c r="A44" s="10" t="s">
        <v>36</v>
      </c>
      <c r="C44" s="11" t="s">
        <v>37</v>
      </c>
      <c r="D44" s="11" t="s">
        <v>38</v>
      </c>
      <c r="E44" s="11" t="s">
        <v>8</v>
      </c>
      <c r="F44" s="11" t="s">
        <v>39</v>
      </c>
      <c r="G44" s="44" t="s">
        <v>9</v>
      </c>
      <c r="H44" s="11" t="s">
        <v>3</v>
      </c>
      <c r="I44" s="12" t="s">
        <v>40</v>
      </c>
      <c r="J44" s="12" t="s">
        <v>41</v>
      </c>
      <c r="K44" s="12" t="s">
        <v>42</v>
      </c>
      <c r="L44" s="12" t="s">
        <v>43</v>
      </c>
      <c r="M44" s="39"/>
    </row>
    <row r="45" spans="1:13" ht="12.75">
      <c r="A45" s="13" t="s">
        <v>44</v>
      </c>
      <c r="B45" s="13"/>
      <c r="C45" s="14" t="s">
        <v>45</v>
      </c>
      <c r="D45" s="13" t="s">
        <v>30</v>
      </c>
      <c r="E45" s="13" t="s">
        <v>46</v>
      </c>
      <c r="F45" s="13" t="s">
        <v>31</v>
      </c>
      <c r="G45" s="13" t="s">
        <v>32</v>
      </c>
      <c r="H45" s="14" t="s">
        <v>47</v>
      </c>
      <c r="I45" s="15" t="s">
        <v>48</v>
      </c>
      <c r="J45" s="15" t="s">
        <v>23</v>
      </c>
      <c r="K45" s="15" t="s">
        <v>22</v>
      </c>
      <c r="L45" s="15" t="s">
        <v>22</v>
      </c>
      <c r="M45" s="39"/>
    </row>
    <row r="46" spans="1:13" ht="15.75">
      <c r="A46" s="16" t="s">
        <v>88</v>
      </c>
      <c r="B46" s="16">
        <v>88</v>
      </c>
      <c r="C46" s="16">
        <v>3</v>
      </c>
      <c r="D46" s="16">
        <v>15</v>
      </c>
      <c r="E46" s="16">
        <v>352</v>
      </c>
      <c r="F46" s="16">
        <v>28</v>
      </c>
      <c r="G46" s="18">
        <f aca="true" t="shared" si="0" ref="G46:G52">E46/F46</f>
        <v>12.571428571428571</v>
      </c>
      <c r="H46" s="45" t="s">
        <v>103</v>
      </c>
      <c r="I46" s="46">
        <f aca="true" t="shared" si="1" ref="I46:I52">SUM((B46*6),C46)/F46</f>
        <v>18.964285714285715</v>
      </c>
      <c r="J46" s="18">
        <f aca="true" t="shared" si="2" ref="J46:J52">E46/(SUM(B46*6,C46)/6)</f>
        <v>3.977401129943503</v>
      </c>
      <c r="K46" s="20"/>
      <c r="L46" s="20">
        <v>6</v>
      </c>
      <c r="M46" s="39"/>
    </row>
    <row r="47" spans="1:13" ht="15.75">
      <c r="A47" s="16" t="s">
        <v>53</v>
      </c>
      <c r="B47" s="16">
        <v>114</v>
      </c>
      <c r="C47" s="16">
        <v>1</v>
      </c>
      <c r="D47" s="16">
        <v>11</v>
      </c>
      <c r="E47" s="16">
        <v>418</v>
      </c>
      <c r="F47" s="16">
        <v>23</v>
      </c>
      <c r="G47" s="18">
        <f t="shared" si="0"/>
        <v>18.17391304347826</v>
      </c>
      <c r="H47" s="45" t="s">
        <v>104</v>
      </c>
      <c r="I47" s="46">
        <f t="shared" si="1"/>
        <v>29.782608695652176</v>
      </c>
      <c r="J47" s="18">
        <f t="shared" si="2"/>
        <v>3.6613138686131386</v>
      </c>
      <c r="K47" s="20"/>
      <c r="L47" s="20">
        <v>3</v>
      </c>
      <c r="M47" s="39"/>
    </row>
    <row r="48" spans="1:13" ht="15.75">
      <c r="A48" s="16" t="s">
        <v>54</v>
      </c>
      <c r="B48" s="16">
        <v>15</v>
      </c>
      <c r="C48" s="16">
        <v>0</v>
      </c>
      <c r="D48" s="16">
        <v>0</v>
      </c>
      <c r="E48" s="16">
        <v>77</v>
      </c>
      <c r="F48" s="16">
        <v>4</v>
      </c>
      <c r="G48" s="18">
        <f>E48/F48</f>
        <v>19.25</v>
      </c>
      <c r="H48" s="47" t="s">
        <v>106</v>
      </c>
      <c r="I48" s="46">
        <f>SUM((B48*6),C48)/F48</f>
        <v>22.5</v>
      </c>
      <c r="J48" s="18">
        <f>E48/(SUM(B48*6,C48)/6)</f>
        <v>5.133333333333334</v>
      </c>
      <c r="K48" s="20"/>
      <c r="L48" s="20">
        <v>1</v>
      </c>
      <c r="M48" s="39"/>
    </row>
    <row r="49" spans="1:13" ht="15.75">
      <c r="A49" s="16" t="s">
        <v>95</v>
      </c>
      <c r="B49" s="16">
        <v>11</v>
      </c>
      <c r="C49" s="16">
        <v>0</v>
      </c>
      <c r="D49" s="16">
        <v>0</v>
      </c>
      <c r="E49" s="16">
        <v>60</v>
      </c>
      <c r="F49" s="16">
        <v>3</v>
      </c>
      <c r="G49" s="18">
        <f>E49/F49</f>
        <v>20</v>
      </c>
      <c r="H49" s="45" t="s">
        <v>107</v>
      </c>
      <c r="I49" s="46">
        <f>SUM((B49*6),C49)/F49</f>
        <v>22</v>
      </c>
      <c r="J49" s="18">
        <f>E49/(SUM(B49*6,C49)/6)</f>
        <v>5.454545454545454</v>
      </c>
      <c r="K49" s="20"/>
      <c r="L49" s="20"/>
      <c r="M49" s="39"/>
    </row>
    <row r="50" spans="1:13" ht="15.75">
      <c r="A50" s="16" t="s">
        <v>80</v>
      </c>
      <c r="B50" s="16">
        <v>26</v>
      </c>
      <c r="C50" s="16">
        <v>0</v>
      </c>
      <c r="D50" s="16">
        <v>1</v>
      </c>
      <c r="E50" s="16">
        <v>132</v>
      </c>
      <c r="F50" s="16">
        <v>6</v>
      </c>
      <c r="G50" s="18">
        <f>E50/F50</f>
        <v>22</v>
      </c>
      <c r="H50" s="47" t="s">
        <v>105</v>
      </c>
      <c r="I50" s="46">
        <f>SUM((B50*6),C50)/F50</f>
        <v>26</v>
      </c>
      <c r="J50" s="18">
        <f>E50/(SUM(B50*6,C50)/6)</f>
        <v>5.076923076923077</v>
      </c>
      <c r="K50" s="20"/>
      <c r="L50" s="20"/>
      <c r="M50" s="39"/>
    </row>
    <row r="51" spans="1:13" ht="15.75">
      <c r="A51" s="16" t="s">
        <v>77</v>
      </c>
      <c r="B51" s="16">
        <v>93</v>
      </c>
      <c r="C51" s="16">
        <v>5</v>
      </c>
      <c r="D51" s="16">
        <v>8</v>
      </c>
      <c r="E51" s="16">
        <v>392</v>
      </c>
      <c r="F51" s="16">
        <v>17</v>
      </c>
      <c r="G51" s="18">
        <f t="shared" si="0"/>
        <v>23.058823529411764</v>
      </c>
      <c r="H51" s="47" t="s">
        <v>108</v>
      </c>
      <c r="I51" s="46">
        <f t="shared" si="1"/>
        <v>33.11764705882353</v>
      </c>
      <c r="J51" s="18">
        <f t="shared" si="2"/>
        <v>4.177619893428064</v>
      </c>
      <c r="K51" s="20"/>
      <c r="L51" s="20">
        <v>3</v>
      </c>
      <c r="M51" s="39"/>
    </row>
    <row r="52" spans="1:13" ht="15.75">
      <c r="A52" s="16" t="s">
        <v>59</v>
      </c>
      <c r="B52" s="16">
        <v>112</v>
      </c>
      <c r="C52" s="16">
        <v>4</v>
      </c>
      <c r="D52" s="16">
        <v>8</v>
      </c>
      <c r="E52" s="16">
        <v>572</v>
      </c>
      <c r="F52" s="16">
        <v>20</v>
      </c>
      <c r="G52" s="18">
        <f t="shared" si="0"/>
        <v>28.6</v>
      </c>
      <c r="H52" s="45" t="s">
        <v>109</v>
      </c>
      <c r="I52" s="46">
        <f t="shared" si="1"/>
        <v>33.8</v>
      </c>
      <c r="J52" s="18">
        <f t="shared" si="2"/>
        <v>5.076923076923077</v>
      </c>
      <c r="K52" s="20"/>
      <c r="L52" s="20">
        <v>2</v>
      </c>
      <c r="M52" s="39"/>
    </row>
    <row r="53" spans="1:13" ht="15.75" customHeight="1">
      <c r="A53" s="16" t="s">
        <v>56</v>
      </c>
      <c r="B53" s="16">
        <v>102</v>
      </c>
      <c r="C53" s="16">
        <v>1</v>
      </c>
      <c r="D53" s="16">
        <v>7</v>
      </c>
      <c r="E53" s="16">
        <v>553</v>
      </c>
      <c r="F53" s="16">
        <v>16</v>
      </c>
      <c r="G53" s="18">
        <f>E53/F53</f>
        <v>34.5625</v>
      </c>
      <c r="H53" s="47" t="s">
        <v>110</v>
      </c>
      <c r="I53" s="46">
        <f>SUM((B53*6),C53)/F53</f>
        <v>38.3125</v>
      </c>
      <c r="J53" s="18">
        <f>E53/(SUM(B53*6,C53)/6)</f>
        <v>5.412724306688418</v>
      </c>
      <c r="K53" s="20"/>
      <c r="L53" s="20">
        <v>2</v>
      </c>
      <c r="M53" s="39"/>
    </row>
    <row r="54" spans="1:13" ht="15.75">
      <c r="A54" s="16" t="s">
        <v>57</v>
      </c>
      <c r="B54" s="16">
        <v>31</v>
      </c>
      <c r="C54" s="16">
        <v>0</v>
      </c>
      <c r="D54" s="16">
        <v>0</v>
      </c>
      <c r="E54" s="16">
        <v>231</v>
      </c>
      <c r="F54" s="16">
        <v>5</v>
      </c>
      <c r="G54" s="18">
        <f>E54/F54</f>
        <v>46.2</v>
      </c>
      <c r="H54" s="45" t="s">
        <v>112</v>
      </c>
      <c r="I54" s="46">
        <f>SUM((B54*6),C54)/F54</f>
        <v>37.2</v>
      </c>
      <c r="J54" s="18">
        <f>E54/(SUM(B54*6,C54)/6)</f>
        <v>7.451612903225806</v>
      </c>
      <c r="K54" s="20"/>
      <c r="L54" s="20"/>
      <c r="M54" s="39"/>
    </row>
    <row r="55" spans="1:13" ht="15.75">
      <c r="A55" s="16" t="s">
        <v>78</v>
      </c>
      <c r="B55" s="16">
        <v>93</v>
      </c>
      <c r="C55" s="16">
        <v>3</v>
      </c>
      <c r="D55" s="16">
        <v>4</v>
      </c>
      <c r="E55" s="16">
        <v>558</v>
      </c>
      <c r="F55" s="16">
        <v>10</v>
      </c>
      <c r="G55" s="18">
        <f>E55/F55</f>
        <v>55.8</v>
      </c>
      <c r="H55" s="47" t="s">
        <v>111</v>
      </c>
      <c r="I55" s="46">
        <f>SUM((B55*6),C55)/F55</f>
        <v>56.1</v>
      </c>
      <c r="J55" s="18">
        <f>E55/(SUM(B55*6,C55)/6)</f>
        <v>5.967914438502674</v>
      </c>
      <c r="K55" s="20"/>
      <c r="L55" s="20"/>
      <c r="M55" s="39"/>
    </row>
    <row r="56" spans="1:13" ht="15.75">
      <c r="A56" s="16"/>
      <c r="B56" s="16"/>
      <c r="C56" s="16"/>
      <c r="D56" s="16"/>
      <c r="E56" s="16"/>
      <c r="F56" s="16"/>
      <c r="G56" s="18"/>
      <c r="H56" s="47"/>
      <c r="I56" s="46"/>
      <c r="J56" s="18"/>
      <c r="K56" s="20"/>
      <c r="L56" s="20"/>
      <c r="M56" s="39"/>
    </row>
    <row r="57" spans="1:13" ht="15.75">
      <c r="A57" s="21" t="s">
        <v>49</v>
      </c>
      <c r="B57" s="16"/>
      <c r="C57" s="16"/>
      <c r="D57" s="16"/>
      <c r="E57" s="16"/>
      <c r="F57" s="16"/>
      <c r="G57" s="18"/>
      <c r="H57" s="48"/>
      <c r="I57" s="46"/>
      <c r="J57" s="18"/>
      <c r="K57" s="20"/>
      <c r="L57" s="20"/>
      <c r="M57" s="39"/>
    </row>
    <row r="58" spans="1:13" ht="15.75">
      <c r="A58" s="16" t="s">
        <v>58</v>
      </c>
      <c r="B58" s="16">
        <v>14</v>
      </c>
      <c r="C58" s="16">
        <v>3</v>
      </c>
      <c r="D58" s="16">
        <v>1</v>
      </c>
      <c r="E58" s="16">
        <v>109</v>
      </c>
      <c r="F58" s="16">
        <v>2</v>
      </c>
      <c r="G58" s="18">
        <f>E58/F58</f>
        <v>54.5</v>
      </c>
      <c r="H58" s="45" t="s">
        <v>113</v>
      </c>
      <c r="I58" s="46">
        <f>SUM((B58*6),C58)/F58</f>
        <v>43.5</v>
      </c>
      <c r="J58" s="18">
        <f>E58/(SUM(B58*6,C58)/6)</f>
        <v>7.517241379310345</v>
      </c>
      <c r="K58" s="20"/>
      <c r="L58" s="20"/>
      <c r="M58" s="39"/>
    </row>
    <row r="59" spans="1:13" ht="15.75">
      <c r="A59" s="16" t="s">
        <v>119</v>
      </c>
      <c r="B59" s="16">
        <v>6</v>
      </c>
      <c r="C59" s="16">
        <v>0</v>
      </c>
      <c r="D59" s="16">
        <v>0</v>
      </c>
      <c r="E59" s="16">
        <v>50</v>
      </c>
      <c r="F59" s="16">
        <v>1</v>
      </c>
      <c r="G59" s="18">
        <f>E59/F59</f>
        <v>50</v>
      </c>
      <c r="H59" s="45" t="s">
        <v>116</v>
      </c>
      <c r="I59" s="46">
        <f>SUM((B59*6),C59)/F59</f>
        <v>36</v>
      </c>
      <c r="J59" s="18">
        <f>E59/(SUM(B59*6,C59)/6)</f>
        <v>8.333333333333334</v>
      </c>
      <c r="K59" s="20"/>
      <c r="L59" s="20"/>
      <c r="M59" s="39"/>
    </row>
    <row r="60" spans="1:13" ht="15.75">
      <c r="A60" s="16" t="s">
        <v>94</v>
      </c>
      <c r="B60" s="16">
        <v>8</v>
      </c>
      <c r="C60" s="16">
        <v>0</v>
      </c>
      <c r="D60" s="16">
        <v>0</v>
      </c>
      <c r="E60" s="16">
        <v>52</v>
      </c>
      <c r="F60" s="16">
        <v>1</v>
      </c>
      <c r="G60" s="18">
        <f>E60/F60</f>
        <v>52</v>
      </c>
      <c r="H60" s="45" t="s">
        <v>118</v>
      </c>
      <c r="I60" s="46">
        <f>SUM((B60*6),C60)/F60</f>
        <v>48</v>
      </c>
      <c r="J60" s="18">
        <f>E60/(SUM(B60*6,C60)/6)</f>
        <v>6.5</v>
      </c>
      <c r="K60" s="20"/>
      <c r="L60" s="20"/>
      <c r="M60" s="39"/>
    </row>
    <row r="61" spans="1:13" ht="15.75">
      <c r="A61" s="16" t="s">
        <v>81</v>
      </c>
      <c r="B61" s="16">
        <v>9</v>
      </c>
      <c r="C61" s="16">
        <v>0</v>
      </c>
      <c r="D61" s="16">
        <v>1</v>
      </c>
      <c r="E61" s="16">
        <v>76</v>
      </c>
      <c r="F61" s="16">
        <v>1</v>
      </c>
      <c r="G61" s="18">
        <f>E61/F61</f>
        <v>76</v>
      </c>
      <c r="H61" s="45" t="s">
        <v>115</v>
      </c>
      <c r="I61" s="46">
        <f>SUM((B61*6),C61)/F61</f>
        <v>54</v>
      </c>
      <c r="J61" s="18">
        <f>E61/(SUM(B61*6,C61)/6)</f>
        <v>8.444444444444445</v>
      </c>
      <c r="K61" s="20"/>
      <c r="L61" s="20"/>
      <c r="M61" s="39"/>
    </row>
    <row r="62" spans="1:13" ht="15.75">
      <c r="A62" s="16" t="s">
        <v>98</v>
      </c>
      <c r="B62" s="16">
        <v>2</v>
      </c>
      <c r="C62" s="16">
        <v>0</v>
      </c>
      <c r="D62" s="16">
        <v>0</v>
      </c>
      <c r="E62" s="16">
        <v>24</v>
      </c>
      <c r="F62" s="16">
        <v>0</v>
      </c>
      <c r="G62" s="46" t="s">
        <v>26</v>
      </c>
      <c r="H62" s="46" t="s">
        <v>26</v>
      </c>
      <c r="I62" s="46" t="s">
        <v>26</v>
      </c>
      <c r="J62" s="18">
        <f>E62/(SUM(B62*6,C62)/6)</f>
        <v>12</v>
      </c>
      <c r="K62" s="20"/>
      <c r="L62" s="20"/>
      <c r="M62" s="39"/>
    </row>
    <row r="63" spans="1:13" ht="12" customHeight="1">
      <c r="A63" s="16"/>
      <c r="B63" s="16"/>
      <c r="C63" s="16"/>
      <c r="D63" s="16"/>
      <c r="E63" s="16"/>
      <c r="F63" s="16"/>
      <c r="G63" s="18"/>
      <c r="H63" s="47"/>
      <c r="I63" s="46"/>
      <c r="J63" s="46"/>
      <c r="K63" s="20"/>
      <c r="L63" s="20"/>
      <c r="M63" s="39"/>
    </row>
    <row r="64" spans="1:13" ht="15.75">
      <c r="A64" t="s">
        <v>50</v>
      </c>
      <c r="B64" s="16"/>
      <c r="C64" s="16"/>
      <c r="D64" s="16"/>
      <c r="E64" s="16"/>
      <c r="F64" s="16">
        <v>14</v>
      </c>
      <c r="G64" s="18"/>
      <c r="H64" s="17"/>
      <c r="I64" s="20"/>
      <c r="J64" s="20"/>
      <c r="K64" s="20"/>
      <c r="L64" s="20"/>
      <c r="M64" s="39"/>
    </row>
    <row r="65" spans="1:13" ht="15" customHeight="1">
      <c r="A65" t="s">
        <v>28</v>
      </c>
      <c r="B65" s="16"/>
      <c r="C65" s="16"/>
      <c r="D65" s="16"/>
      <c r="E65" s="16">
        <v>90</v>
      </c>
      <c r="F65" s="16"/>
      <c r="G65" s="16"/>
      <c r="H65" s="17"/>
      <c r="I65" s="16"/>
      <c r="J65" s="16"/>
      <c r="K65" s="20"/>
      <c r="L65" s="20"/>
      <c r="M65" s="39"/>
    </row>
    <row r="66" spans="1:13" ht="13.5" customHeight="1">
      <c r="A66" s="13" t="s">
        <v>16</v>
      </c>
      <c r="B66" s="23" t="s">
        <v>51</v>
      </c>
      <c r="C66" s="23"/>
      <c r="D66" s="23" t="s">
        <v>30</v>
      </c>
      <c r="E66" s="23" t="s">
        <v>52</v>
      </c>
      <c r="F66" s="23" t="s">
        <v>31</v>
      </c>
      <c r="G66" s="23" t="s">
        <v>32</v>
      </c>
      <c r="H66" s="24" t="s">
        <v>18</v>
      </c>
      <c r="I66" s="25" t="s">
        <v>23</v>
      </c>
      <c r="J66" s="25" t="s">
        <v>22</v>
      </c>
      <c r="K66" s="25" t="s">
        <v>22</v>
      </c>
      <c r="L66" s="25" t="s">
        <v>22</v>
      </c>
      <c r="M66" s="39"/>
    </row>
    <row r="67" spans="1:12" ht="20.25" customHeight="1" thickBot="1">
      <c r="A67" s="26" t="s">
        <v>33</v>
      </c>
      <c r="B67" s="27">
        <f>SUM(B46:B62)+INT(SUM(C46:C62)/6)</f>
        <v>727</v>
      </c>
      <c r="C67" s="27">
        <f>MOD((SUM(C46:C62)),6)</f>
        <v>2</v>
      </c>
      <c r="D67" s="27">
        <f>SUM(D46:D62)</f>
        <v>56</v>
      </c>
      <c r="E67" s="27">
        <f>SUM(E46:E62,E65)</f>
        <v>3746</v>
      </c>
      <c r="F67" s="27">
        <f>SUM(F46:F62,F64)</f>
        <v>151</v>
      </c>
      <c r="G67" s="28">
        <f>E67/F67</f>
        <v>24.807947019867548</v>
      </c>
      <c r="H67" s="28" t="s">
        <v>117</v>
      </c>
      <c r="I67" s="49">
        <f>SUM((B67*6),C67)/F67</f>
        <v>28.90066225165563</v>
      </c>
      <c r="J67" s="28">
        <f>E67/(SUM(B67*6,C67)/6)</f>
        <v>5.15032080659945</v>
      </c>
      <c r="K67" s="29">
        <f>SUM(K46:K62)</f>
        <v>0</v>
      </c>
      <c r="L67" s="29">
        <f>SUM(L46:L62)</f>
        <v>17</v>
      </c>
    </row>
    <row r="68" ht="13.5" thickTop="1"/>
  </sheetData>
  <sheetProtection/>
  <printOptions/>
  <pageMargins left="0.801181102" right="0.56496063" top="0.669291339" bottom="0.525590551" header="0.354330708661417" footer="0.31496062992126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Windows User</cp:lastModifiedBy>
  <cp:lastPrinted>2019-10-15T15:47:46Z</cp:lastPrinted>
  <dcterms:created xsi:type="dcterms:W3CDTF">2000-10-01T21:25:57Z</dcterms:created>
  <dcterms:modified xsi:type="dcterms:W3CDTF">2019-11-08T19:12:42Z</dcterms:modified>
  <cp:category/>
  <cp:version/>
  <cp:contentType/>
  <cp:contentStatus/>
</cp:coreProperties>
</file>