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'Sheet1'!$A$1:$P$30</definedName>
  </definedNames>
  <calcPr fullCalcOnLoad="1"/>
</workbook>
</file>

<file path=xl/sharedStrings.xml><?xml version="1.0" encoding="utf-8"?>
<sst xmlns="http://schemas.openxmlformats.org/spreadsheetml/2006/main" count="166" uniqueCount="51">
  <si>
    <t>Matches</t>
  </si>
  <si>
    <t>Inns</t>
  </si>
  <si>
    <t>Runs</t>
  </si>
  <si>
    <t>Ave</t>
  </si>
  <si>
    <t>HS</t>
  </si>
  <si>
    <t>50s</t>
  </si>
  <si>
    <t>30s</t>
  </si>
  <si>
    <t>Ovrs</t>
  </si>
  <si>
    <t>Wks</t>
  </si>
  <si>
    <t>BB</t>
  </si>
  <si>
    <t>3wI</t>
  </si>
  <si>
    <t>Econ</t>
  </si>
  <si>
    <t>-</t>
  </si>
  <si>
    <t>Nikolai Smith</t>
  </si>
  <si>
    <t>Played</t>
  </si>
  <si>
    <t>Won</t>
  </si>
  <si>
    <t>Lost</t>
  </si>
  <si>
    <t>JW Magee</t>
  </si>
  <si>
    <t>AR White</t>
  </si>
  <si>
    <t>No Result</t>
  </si>
  <si>
    <t>BJ Rose</t>
  </si>
  <si>
    <t>OG Metcalfe</t>
  </si>
  <si>
    <t>SC Getkate</t>
  </si>
  <si>
    <t>JM Hunter</t>
  </si>
  <si>
    <t>JHA Metcalfe</t>
  </si>
  <si>
    <t xml:space="preserve">     ∞</t>
  </si>
  <si>
    <t>C Robertson</t>
  </si>
  <si>
    <t>RAW Ellerby</t>
  </si>
  <si>
    <t>JA Rose</t>
  </si>
  <si>
    <t>C Carmichael</t>
  </si>
  <si>
    <t>2-23</t>
  </si>
  <si>
    <t>Not   Outs</t>
  </si>
  <si>
    <t>T20 Cup   -   2022</t>
  </si>
  <si>
    <t>M Aahil</t>
  </si>
  <si>
    <t>JM Dickson</t>
  </si>
  <si>
    <t>0no</t>
  </si>
  <si>
    <t>1-7</t>
  </si>
  <si>
    <t>2-17</t>
  </si>
  <si>
    <t>3no</t>
  </si>
  <si>
    <t>1-29</t>
  </si>
  <si>
    <t>1-19</t>
  </si>
  <si>
    <t>Daniel Rose</t>
  </si>
  <si>
    <t>3-16</t>
  </si>
  <si>
    <t>4-9</t>
  </si>
  <si>
    <t>8no</t>
  </si>
  <si>
    <t>BPJ Beattie</t>
  </si>
  <si>
    <t>13no</t>
  </si>
  <si>
    <t>JA Lambert</t>
  </si>
  <si>
    <t>GRK McKinley</t>
  </si>
  <si>
    <t>Finished third out of five in Group B, so did not qualify for semi-final</t>
  </si>
  <si>
    <t>RJ Craigan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</si>
</sst>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CG Times (W1)"/>
      <family val="0"/>
    </font>
    <font>
      <sz val="9"/>
      <name val="CG Times (W1)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" fontId="4" fillId="0" borderId="0" xfId="0" applyNumberFormat="1" applyFont="1" applyAlignment="1" quotePrefix="1">
      <alignment horizontal="center"/>
    </xf>
    <xf numFmtId="0" fontId="4" fillId="0" borderId="0" xfId="0" applyFont="1" applyAlignment="1" quotePrefix="1">
      <alignment horizontal="right"/>
    </xf>
    <xf numFmtId="0" fontId="4" fillId="0" borderId="0" xfId="0" applyFont="1" applyBorder="1" applyAlignment="1" quotePrefix="1">
      <alignment horizontal="right"/>
    </xf>
    <xf numFmtId="164" fontId="4" fillId="0" borderId="0" xfId="0" applyNumberFormat="1" applyFont="1" applyAlignment="1" quotePrefix="1">
      <alignment horizontal="right"/>
    </xf>
    <xf numFmtId="2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 quotePrefix="1">
      <alignment horizontal="right"/>
    </xf>
    <xf numFmtId="164" fontId="4" fillId="0" borderId="0" xfId="0" applyNumberFormat="1" applyFont="1" applyAlignment="1">
      <alignment horizontal="center"/>
    </xf>
    <xf numFmtId="0" fontId="3" fillId="0" borderId="0" xfId="0" applyFont="1" applyAlignment="1">
      <alignment horizontal="right" wrapText="1"/>
    </xf>
    <xf numFmtId="0" fontId="4" fillId="0" borderId="0" xfId="0" applyFont="1" applyAlignment="1" quotePrefix="1">
      <alignment horizontal="center"/>
    </xf>
    <xf numFmtId="0" fontId="0" fillId="0" borderId="0" xfId="0" applyAlignment="1" quotePrefix="1">
      <alignment/>
    </xf>
    <xf numFmtId="2" fontId="6" fillId="0" borderId="0" xfId="0" applyNumberFormat="1" applyFont="1" applyAlignment="1" quotePrefix="1">
      <alignment horizontal="left"/>
    </xf>
    <xf numFmtId="0" fontId="4" fillId="0" borderId="0" xfId="0" applyFont="1" applyBorder="1" applyAlignment="1" quotePrefix="1">
      <alignment horizontal="center"/>
    </xf>
    <xf numFmtId="0" fontId="4" fillId="0" borderId="0" xfId="0" applyFont="1" applyFill="1" applyBorder="1" applyAlignment="1">
      <alignment horizontal="right"/>
    </xf>
    <xf numFmtId="2" fontId="7" fillId="0" borderId="0" xfId="0" applyNumberFormat="1" applyFont="1" applyAlignment="1" quotePrefix="1">
      <alignment horizontal="left"/>
    </xf>
    <xf numFmtId="0" fontId="5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PageLayoutView="0" workbookViewId="0" topLeftCell="A1">
      <selection activeCell="A9" sqref="A9"/>
    </sheetView>
  </sheetViews>
  <sheetFormatPr defaultColWidth="9.140625" defaultRowHeight="15"/>
  <cols>
    <col min="1" max="1" width="12.8515625" style="0" customWidth="1"/>
    <col min="2" max="2" width="7.00390625" style="0" customWidth="1"/>
    <col min="3" max="3" width="4.8515625" style="0" customWidth="1"/>
    <col min="4" max="4" width="4.7109375" style="0" customWidth="1"/>
    <col min="5" max="5" width="5.421875" style="0" customWidth="1"/>
    <col min="6" max="6" width="6.00390625" style="0" customWidth="1"/>
    <col min="7" max="7" width="5.57421875" style="0" customWidth="1"/>
    <col min="8" max="8" width="3.7109375" style="0" customWidth="1"/>
    <col min="9" max="9" width="4.00390625" style="0" customWidth="1"/>
    <col min="10" max="10" width="5.7109375" style="0" customWidth="1"/>
    <col min="11" max="11" width="5.140625" style="0" customWidth="1"/>
    <col min="12" max="12" width="5.57421875" style="0" customWidth="1"/>
    <col min="13" max="14" width="6.00390625" style="0" customWidth="1"/>
    <col min="15" max="15" width="4.421875" style="0" customWidth="1"/>
    <col min="16" max="16" width="5.140625" style="0" customWidth="1"/>
  </cols>
  <sheetData>
    <row r="1" spans="1:16" ht="24" customHeight="1">
      <c r="A1" s="1"/>
      <c r="B1" s="2"/>
      <c r="C1" s="36" t="s">
        <v>32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"/>
      <c r="O1" s="2"/>
      <c r="P1" s="1"/>
    </row>
    <row r="2" spans="1:16" ht="12.75" customHeight="1">
      <c r="A2" s="1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2"/>
      <c r="P2" s="1"/>
    </row>
    <row r="3" spans="1:16" ht="28.5" customHeight="1">
      <c r="A3" s="1"/>
      <c r="B3" s="4" t="s">
        <v>0</v>
      </c>
      <c r="C3" s="5" t="s">
        <v>1</v>
      </c>
      <c r="D3" s="29" t="s">
        <v>31</v>
      </c>
      <c r="E3" s="5" t="s">
        <v>2</v>
      </c>
      <c r="F3" s="5" t="s">
        <v>3</v>
      </c>
      <c r="G3" s="5" t="s">
        <v>4</v>
      </c>
      <c r="H3" s="6" t="s">
        <v>5</v>
      </c>
      <c r="I3" s="7" t="s">
        <v>6</v>
      </c>
      <c r="J3" s="6" t="s">
        <v>7</v>
      </c>
      <c r="K3" s="8" t="s">
        <v>8</v>
      </c>
      <c r="L3" s="8" t="s">
        <v>2</v>
      </c>
      <c r="M3" s="8" t="s">
        <v>3</v>
      </c>
      <c r="N3" s="8" t="s">
        <v>9</v>
      </c>
      <c r="O3" s="9" t="s">
        <v>10</v>
      </c>
      <c r="P3" s="8" t="s">
        <v>11</v>
      </c>
    </row>
    <row r="4" spans="1:16" ht="9.75" customHeight="1">
      <c r="A4" s="1"/>
      <c r="B4" s="2"/>
      <c r="C4" s="2"/>
      <c r="D4" s="2"/>
      <c r="E4" s="3"/>
      <c r="F4" s="3"/>
      <c r="G4" s="3"/>
      <c r="H4" s="10"/>
      <c r="I4" s="11"/>
      <c r="J4" s="10"/>
      <c r="K4" s="12"/>
      <c r="L4" s="12"/>
      <c r="M4" s="12"/>
      <c r="N4" s="12"/>
      <c r="O4" s="13"/>
      <c r="P4" s="1"/>
    </row>
    <row r="5" spans="1:16" ht="15" customHeight="1">
      <c r="A5" s="14" t="s">
        <v>33</v>
      </c>
      <c r="B5" s="15">
        <v>3</v>
      </c>
      <c r="C5" s="15">
        <v>2</v>
      </c>
      <c r="D5" s="15">
        <v>1</v>
      </c>
      <c r="E5" s="16">
        <v>3</v>
      </c>
      <c r="F5" s="16">
        <f>3/1</f>
        <v>3</v>
      </c>
      <c r="G5" s="16" t="s">
        <v>38</v>
      </c>
      <c r="H5" s="18" t="s">
        <v>12</v>
      </c>
      <c r="I5" s="19" t="s">
        <v>12</v>
      </c>
      <c r="J5" s="20">
        <v>4</v>
      </c>
      <c r="K5" s="34">
        <v>0</v>
      </c>
      <c r="L5" s="34">
        <v>24</v>
      </c>
      <c r="M5" s="21" t="s">
        <v>12</v>
      </c>
      <c r="N5" s="21" t="s">
        <v>12</v>
      </c>
      <c r="O5" s="21" t="s">
        <v>12</v>
      </c>
      <c r="P5" s="17">
        <f>L5/J5</f>
        <v>6</v>
      </c>
    </row>
    <row r="6" spans="1:16" ht="15" customHeight="1">
      <c r="A6" s="14" t="s">
        <v>45</v>
      </c>
      <c r="B6" s="15">
        <v>1</v>
      </c>
      <c r="C6" s="15">
        <v>1</v>
      </c>
      <c r="D6" s="15">
        <v>1</v>
      </c>
      <c r="E6" s="16">
        <v>13</v>
      </c>
      <c r="F6" s="35" t="s">
        <v>25</v>
      </c>
      <c r="G6" s="16" t="s">
        <v>46</v>
      </c>
      <c r="H6" s="18" t="s">
        <v>12</v>
      </c>
      <c r="I6" s="19" t="s">
        <v>12</v>
      </c>
      <c r="J6" s="22" t="s">
        <v>12</v>
      </c>
      <c r="K6" s="22" t="s">
        <v>12</v>
      </c>
      <c r="L6" s="22" t="s">
        <v>12</v>
      </c>
      <c r="M6" s="30" t="s">
        <v>12</v>
      </c>
      <c r="N6" s="30" t="s">
        <v>12</v>
      </c>
      <c r="O6" s="21" t="s">
        <v>12</v>
      </c>
      <c r="P6" s="18" t="s">
        <v>12</v>
      </c>
    </row>
    <row r="7" spans="1:16" ht="15" customHeight="1">
      <c r="A7" s="14" t="s">
        <v>29</v>
      </c>
      <c r="B7" s="15">
        <v>3</v>
      </c>
      <c r="C7" s="15">
        <v>3</v>
      </c>
      <c r="D7" s="15">
        <v>1</v>
      </c>
      <c r="E7" s="16">
        <v>114</v>
      </c>
      <c r="F7" s="17">
        <v>57</v>
      </c>
      <c r="G7" s="16">
        <v>74</v>
      </c>
      <c r="H7" s="18">
        <v>1</v>
      </c>
      <c r="I7" s="19">
        <v>1</v>
      </c>
      <c r="J7" s="20">
        <v>3</v>
      </c>
      <c r="K7" s="34">
        <v>0</v>
      </c>
      <c r="L7" s="34">
        <v>13</v>
      </c>
      <c r="M7" s="30" t="s">
        <v>12</v>
      </c>
      <c r="N7" s="30" t="s">
        <v>12</v>
      </c>
      <c r="O7" s="21" t="s">
        <v>12</v>
      </c>
      <c r="P7" s="17">
        <f>L7/J7</f>
        <v>4.333333333333333</v>
      </c>
    </row>
    <row r="8" spans="1:16" ht="15">
      <c r="A8" s="14" t="s">
        <v>50</v>
      </c>
      <c r="B8" s="15">
        <v>1</v>
      </c>
      <c r="C8" s="15" t="s">
        <v>12</v>
      </c>
      <c r="D8" s="15" t="s">
        <v>12</v>
      </c>
      <c r="E8" s="16" t="s">
        <v>12</v>
      </c>
      <c r="F8" s="15" t="s">
        <v>12</v>
      </c>
      <c r="G8" s="15" t="s">
        <v>12</v>
      </c>
      <c r="H8" s="18" t="s">
        <v>12</v>
      </c>
      <c r="I8" s="19" t="s">
        <v>12</v>
      </c>
      <c r="J8" s="24">
        <v>3</v>
      </c>
      <c r="K8" s="22">
        <v>1</v>
      </c>
      <c r="L8" s="22">
        <v>7</v>
      </c>
      <c r="M8" s="17">
        <f>IF(L8="","",L8/K8)</f>
        <v>7</v>
      </c>
      <c r="N8" s="22" t="s">
        <v>36</v>
      </c>
      <c r="O8" s="21" t="s">
        <v>12</v>
      </c>
      <c r="P8" s="17">
        <f>L8/J8</f>
        <v>2.3333333333333335</v>
      </c>
    </row>
    <row r="9" spans="1:16" ht="15">
      <c r="A9" s="14" t="s">
        <v>34</v>
      </c>
      <c r="B9" s="15">
        <v>3</v>
      </c>
      <c r="C9" s="15">
        <v>3</v>
      </c>
      <c r="D9" s="15">
        <v>0</v>
      </c>
      <c r="E9" s="16">
        <v>63</v>
      </c>
      <c r="F9" s="17">
        <f>63/3</f>
        <v>21</v>
      </c>
      <c r="G9" s="16">
        <v>55</v>
      </c>
      <c r="H9" s="18">
        <v>1</v>
      </c>
      <c r="I9" s="19"/>
      <c r="J9" s="22" t="s">
        <v>12</v>
      </c>
      <c r="K9" s="22" t="s">
        <v>12</v>
      </c>
      <c r="L9" s="22" t="s">
        <v>12</v>
      </c>
      <c r="M9" s="30" t="s">
        <v>12</v>
      </c>
      <c r="N9" s="30" t="s">
        <v>12</v>
      </c>
      <c r="O9" s="21" t="s">
        <v>12</v>
      </c>
      <c r="P9" s="18" t="s">
        <v>12</v>
      </c>
    </row>
    <row r="10" spans="1:16" ht="15">
      <c r="A10" s="14" t="s">
        <v>27</v>
      </c>
      <c r="B10" s="15">
        <v>2</v>
      </c>
      <c r="C10" s="15">
        <v>2</v>
      </c>
      <c r="D10" s="15">
        <v>0</v>
      </c>
      <c r="E10" s="16">
        <v>26</v>
      </c>
      <c r="F10" s="17">
        <v>13</v>
      </c>
      <c r="G10" s="16">
        <v>23</v>
      </c>
      <c r="H10" s="18" t="s">
        <v>12</v>
      </c>
      <c r="I10" s="19" t="s">
        <v>12</v>
      </c>
      <c r="J10" s="22" t="s">
        <v>12</v>
      </c>
      <c r="K10" s="22" t="s">
        <v>12</v>
      </c>
      <c r="L10" s="22" t="s">
        <v>12</v>
      </c>
      <c r="M10" s="30" t="s">
        <v>12</v>
      </c>
      <c r="N10" s="30" t="s">
        <v>12</v>
      </c>
      <c r="O10" s="21" t="s">
        <v>12</v>
      </c>
      <c r="P10" s="18" t="s">
        <v>12</v>
      </c>
    </row>
    <row r="11" spans="1:16" ht="15">
      <c r="A11" s="14" t="s">
        <v>22</v>
      </c>
      <c r="B11" s="15">
        <v>2</v>
      </c>
      <c r="C11" s="15">
        <v>2</v>
      </c>
      <c r="D11" s="15">
        <v>1</v>
      </c>
      <c r="E11" s="16">
        <v>14</v>
      </c>
      <c r="F11" s="24">
        <f>14/1</f>
        <v>14</v>
      </c>
      <c r="G11" s="22" t="s">
        <v>44</v>
      </c>
      <c r="H11" s="18" t="s">
        <v>12</v>
      </c>
      <c r="I11" s="19" t="s">
        <v>12</v>
      </c>
      <c r="J11" s="20">
        <v>8</v>
      </c>
      <c r="K11" s="16">
        <v>3</v>
      </c>
      <c r="L11" s="16">
        <v>50</v>
      </c>
      <c r="M11" s="17">
        <f>IF(L11="","",L11/K11)</f>
        <v>16.666666666666668</v>
      </c>
      <c r="N11" s="23" t="s">
        <v>42</v>
      </c>
      <c r="O11" s="21">
        <v>1</v>
      </c>
      <c r="P11" s="17">
        <f>L11/J11</f>
        <v>6.25</v>
      </c>
    </row>
    <row r="12" spans="1:16" ht="15">
      <c r="A12" s="14" t="s">
        <v>23</v>
      </c>
      <c r="B12" s="15">
        <v>2</v>
      </c>
      <c r="C12" s="15">
        <v>1</v>
      </c>
      <c r="D12" s="15">
        <v>0</v>
      </c>
      <c r="E12" s="16">
        <v>15</v>
      </c>
      <c r="F12" s="24">
        <f>71/2</f>
        <v>35.5</v>
      </c>
      <c r="G12" s="22">
        <v>15</v>
      </c>
      <c r="H12" s="18" t="s">
        <v>12</v>
      </c>
      <c r="I12" s="19" t="s">
        <v>12</v>
      </c>
      <c r="J12" s="24">
        <v>1</v>
      </c>
      <c r="K12" s="22">
        <v>0</v>
      </c>
      <c r="L12" s="22">
        <v>11</v>
      </c>
      <c r="M12" s="30" t="s">
        <v>12</v>
      </c>
      <c r="N12" s="33" t="s">
        <v>12</v>
      </c>
      <c r="O12" s="21" t="s">
        <v>12</v>
      </c>
      <c r="P12" s="17">
        <f>L12/J12</f>
        <v>11</v>
      </c>
    </row>
    <row r="13" spans="1:16" ht="15">
      <c r="A13" s="14" t="s">
        <v>47</v>
      </c>
      <c r="B13" s="15">
        <v>1</v>
      </c>
      <c r="C13" s="15">
        <v>1</v>
      </c>
      <c r="D13" s="15">
        <v>0</v>
      </c>
      <c r="E13" s="16">
        <v>4</v>
      </c>
      <c r="F13" s="24">
        <f>4/1</f>
        <v>4</v>
      </c>
      <c r="G13" s="22">
        <v>4</v>
      </c>
      <c r="H13" s="18" t="s">
        <v>12</v>
      </c>
      <c r="I13" s="19" t="s">
        <v>12</v>
      </c>
      <c r="J13" s="22" t="s">
        <v>12</v>
      </c>
      <c r="K13" s="22" t="s">
        <v>12</v>
      </c>
      <c r="L13" s="22" t="s">
        <v>12</v>
      </c>
      <c r="M13" s="30" t="s">
        <v>12</v>
      </c>
      <c r="N13" s="30" t="s">
        <v>12</v>
      </c>
      <c r="O13" s="21" t="s">
        <v>12</v>
      </c>
      <c r="P13" s="18" t="s">
        <v>12</v>
      </c>
    </row>
    <row r="14" spans="1:16" ht="15">
      <c r="A14" s="14" t="s">
        <v>17</v>
      </c>
      <c r="B14" s="15">
        <v>4</v>
      </c>
      <c r="C14" s="15">
        <v>1</v>
      </c>
      <c r="D14" s="15">
        <v>0</v>
      </c>
      <c r="E14" s="16">
        <v>14</v>
      </c>
      <c r="F14" s="24">
        <f>14/1</f>
        <v>14</v>
      </c>
      <c r="G14" s="16">
        <v>14</v>
      </c>
      <c r="H14" s="18" t="s">
        <v>12</v>
      </c>
      <c r="I14" s="19" t="s">
        <v>12</v>
      </c>
      <c r="J14" s="20">
        <v>13</v>
      </c>
      <c r="K14" s="16">
        <v>6</v>
      </c>
      <c r="L14" s="16">
        <v>88</v>
      </c>
      <c r="M14" s="17">
        <f>IF(L14="","",L14/K14)</f>
        <v>14.666666666666666</v>
      </c>
      <c r="N14" s="27" t="s">
        <v>37</v>
      </c>
      <c r="O14" s="21" t="s">
        <v>12</v>
      </c>
      <c r="P14" s="17">
        <f>L14/J14</f>
        <v>6.769230769230769</v>
      </c>
    </row>
    <row r="15" spans="1:16" ht="15">
      <c r="A15" s="14" t="s">
        <v>48</v>
      </c>
      <c r="B15" s="15">
        <v>1</v>
      </c>
      <c r="C15" s="15">
        <v>1</v>
      </c>
      <c r="D15" s="15">
        <v>0</v>
      </c>
      <c r="E15" s="16">
        <v>1</v>
      </c>
      <c r="F15" s="24">
        <f>1/1</f>
        <v>1</v>
      </c>
      <c r="G15" s="16">
        <v>1</v>
      </c>
      <c r="H15" s="18" t="s">
        <v>12</v>
      </c>
      <c r="I15" s="19" t="s">
        <v>12</v>
      </c>
      <c r="J15" s="22" t="s">
        <v>12</v>
      </c>
      <c r="K15" s="22" t="s">
        <v>12</v>
      </c>
      <c r="L15" s="22" t="s">
        <v>12</v>
      </c>
      <c r="M15" s="30" t="s">
        <v>12</v>
      </c>
      <c r="N15" s="30" t="s">
        <v>12</v>
      </c>
      <c r="O15" s="21" t="s">
        <v>12</v>
      </c>
      <c r="P15" s="18" t="s">
        <v>12</v>
      </c>
    </row>
    <row r="16" spans="1:16" ht="15">
      <c r="A16" s="14" t="s">
        <v>24</v>
      </c>
      <c r="B16" s="15">
        <v>2</v>
      </c>
      <c r="C16" s="15">
        <v>2</v>
      </c>
      <c r="D16" s="15">
        <v>1</v>
      </c>
      <c r="E16" s="16">
        <v>0</v>
      </c>
      <c r="F16" s="17">
        <v>0</v>
      </c>
      <c r="G16" s="16" t="s">
        <v>35</v>
      </c>
      <c r="H16" s="18" t="s">
        <v>12</v>
      </c>
      <c r="I16" s="19" t="s">
        <v>12</v>
      </c>
      <c r="J16" s="22" t="s">
        <v>12</v>
      </c>
      <c r="K16" s="22" t="s">
        <v>12</v>
      </c>
      <c r="L16" s="22" t="s">
        <v>12</v>
      </c>
      <c r="M16" s="30" t="s">
        <v>12</v>
      </c>
      <c r="N16" s="30" t="s">
        <v>12</v>
      </c>
      <c r="O16" s="21" t="s">
        <v>12</v>
      </c>
      <c r="P16" s="18" t="s">
        <v>12</v>
      </c>
    </row>
    <row r="17" spans="1:16" ht="15">
      <c r="A17" s="14" t="s">
        <v>21</v>
      </c>
      <c r="B17" s="15">
        <v>1</v>
      </c>
      <c r="C17" s="15">
        <v>1</v>
      </c>
      <c r="D17" s="15">
        <v>0</v>
      </c>
      <c r="E17" s="16">
        <v>0</v>
      </c>
      <c r="F17" s="24">
        <v>0</v>
      </c>
      <c r="G17" s="22">
        <v>0</v>
      </c>
      <c r="H17" s="18" t="s">
        <v>12</v>
      </c>
      <c r="I17" s="19" t="s">
        <v>12</v>
      </c>
      <c r="J17" s="22" t="s">
        <v>12</v>
      </c>
      <c r="K17" s="22" t="s">
        <v>12</v>
      </c>
      <c r="L17" s="22" t="s">
        <v>12</v>
      </c>
      <c r="M17" s="30" t="s">
        <v>12</v>
      </c>
      <c r="N17" s="30" t="s">
        <v>12</v>
      </c>
      <c r="O17" s="21" t="s">
        <v>12</v>
      </c>
      <c r="P17" s="18" t="s">
        <v>12</v>
      </c>
    </row>
    <row r="18" spans="1:16" ht="15">
      <c r="A18" s="14" t="s">
        <v>26</v>
      </c>
      <c r="B18" s="15">
        <v>2</v>
      </c>
      <c r="C18" s="30">
        <v>1</v>
      </c>
      <c r="D18" s="30">
        <v>1</v>
      </c>
      <c r="E18" s="22">
        <v>3</v>
      </c>
      <c r="F18" s="24">
        <f>24/3</f>
        <v>8</v>
      </c>
      <c r="G18" s="22" t="s">
        <v>38</v>
      </c>
      <c r="H18" s="18" t="s">
        <v>12</v>
      </c>
      <c r="I18" s="19" t="s">
        <v>12</v>
      </c>
      <c r="J18" s="24">
        <v>7</v>
      </c>
      <c r="K18" s="22">
        <v>2</v>
      </c>
      <c r="L18" s="22">
        <v>58</v>
      </c>
      <c r="M18" s="17">
        <f>IF(L18="","",L18/K18)</f>
        <v>29</v>
      </c>
      <c r="N18" s="22" t="s">
        <v>39</v>
      </c>
      <c r="O18" s="21" t="s">
        <v>12</v>
      </c>
      <c r="P18" s="17">
        <f>L18/J18</f>
        <v>8.285714285714286</v>
      </c>
    </row>
    <row r="19" spans="1:16" ht="15">
      <c r="A19" s="14" t="s">
        <v>20</v>
      </c>
      <c r="B19" s="15">
        <v>4</v>
      </c>
      <c r="C19" s="15">
        <v>3</v>
      </c>
      <c r="D19" s="15">
        <v>0</v>
      </c>
      <c r="E19" s="16">
        <v>24</v>
      </c>
      <c r="F19" s="17">
        <f>24/3</f>
        <v>8</v>
      </c>
      <c r="G19" s="22">
        <v>11</v>
      </c>
      <c r="H19" s="18" t="s">
        <v>12</v>
      </c>
      <c r="I19" s="19" t="s">
        <v>12</v>
      </c>
      <c r="J19" s="20">
        <v>9</v>
      </c>
      <c r="K19" s="16">
        <v>1</v>
      </c>
      <c r="L19" s="16">
        <v>72</v>
      </c>
      <c r="M19" s="17">
        <f>IF(L19="","",L19/K19)</f>
        <v>72</v>
      </c>
      <c r="N19" s="22" t="s">
        <v>40</v>
      </c>
      <c r="O19" s="21" t="s">
        <v>12</v>
      </c>
      <c r="P19" s="17">
        <f>L19/J19</f>
        <v>8</v>
      </c>
    </row>
    <row r="20" spans="1:16" ht="15">
      <c r="A20" s="14" t="s">
        <v>41</v>
      </c>
      <c r="B20" s="15">
        <v>2</v>
      </c>
      <c r="C20" s="30">
        <v>1</v>
      </c>
      <c r="D20" s="30">
        <v>0</v>
      </c>
      <c r="E20" s="22">
        <v>0</v>
      </c>
      <c r="F20" s="24">
        <v>0</v>
      </c>
      <c r="G20" s="22">
        <v>0</v>
      </c>
      <c r="H20" s="27" t="s">
        <v>12</v>
      </c>
      <c r="I20" s="19" t="s">
        <v>12</v>
      </c>
      <c r="J20" s="20">
        <v>6</v>
      </c>
      <c r="K20" s="16">
        <v>0</v>
      </c>
      <c r="L20" s="16">
        <v>32</v>
      </c>
      <c r="M20" s="30" t="s">
        <v>12</v>
      </c>
      <c r="N20" s="21" t="s">
        <v>12</v>
      </c>
      <c r="O20" s="21" t="s">
        <v>12</v>
      </c>
      <c r="P20" s="17">
        <f>L20/J20</f>
        <v>5.333333333333333</v>
      </c>
    </row>
    <row r="21" spans="1:16" ht="15">
      <c r="A21" s="14" t="s">
        <v>28</v>
      </c>
      <c r="B21" s="15">
        <v>3</v>
      </c>
      <c r="C21" s="15">
        <v>2</v>
      </c>
      <c r="D21" s="15">
        <v>0</v>
      </c>
      <c r="E21" s="16">
        <v>9</v>
      </c>
      <c r="F21" s="17">
        <f>9/2</f>
        <v>4.5</v>
      </c>
      <c r="G21" s="22">
        <v>9</v>
      </c>
      <c r="H21" s="18" t="s">
        <v>12</v>
      </c>
      <c r="I21" s="19" t="s">
        <v>12</v>
      </c>
      <c r="J21" s="20">
        <v>5</v>
      </c>
      <c r="K21" s="22">
        <v>3</v>
      </c>
      <c r="L21" s="22">
        <v>33</v>
      </c>
      <c r="M21" s="17">
        <f>IF(L21="","",L21/K21)</f>
        <v>11</v>
      </c>
      <c r="N21" s="22" t="s">
        <v>30</v>
      </c>
      <c r="O21" s="21" t="s">
        <v>12</v>
      </c>
      <c r="P21" s="17">
        <f>L21/J21</f>
        <v>6.6</v>
      </c>
    </row>
    <row r="22" spans="1:16" ht="15">
      <c r="A22" s="14" t="s">
        <v>13</v>
      </c>
      <c r="B22" s="15">
        <v>3</v>
      </c>
      <c r="C22" s="15">
        <v>2</v>
      </c>
      <c r="D22" s="15">
        <v>0</v>
      </c>
      <c r="E22" s="16">
        <v>6</v>
      </c>
      <c r="F22" s="17">
        <v>3</v>
      </c>
      <c r="G22" s="16">
        <v>6</v>
      </c>
      <c r="H22" s="18" t="s">
        <v>12</v>
      </c>
      <c r="I22" s="19" t="s">
        <v>12</v>
      </c>
      <c r="J22" s="17" t="s">
        <v>12</v>
      </c>
      <c r="K22" s="17" t="s">
        <v>12</v>
      </c>
      <c r="L22" s="17" t="s">
        <v>12</v>
      </c>
      <c r="M22" s="28" t="s">
        <v>12</v>
      </c>
      <c r="N22" s="30" t="s">
        <v>12</v>
      </c>
      <c r="O22" s="21" t="s">
        <v>12</v>
      </c>
      <c r="P22" s="27" t="s">
        <v>12</v>
      </c>
    </row>
    <row r="23" spans="1:16" ht="15">
      <c r="A23" s="14" t="s">
        <v>18</v>
      </c>
      <c r="B23" s="15">
        <v>4</v>
      </c>
      <c r="C23" s="15">
        <v>3</v>
      </c>
      <c r="D23" s="15">
        <v>0</v>
      </c>
      <c r="E23" s="16">
        <v>62</v>
      </c>
      <c r="F23" s="17">
        <f>62/3</f>
        <v>20.666666666666668</v>
      </c>
      <c r="G23" s="16">
        <v>45</v>
      </c>
      <c r="H23" s="18" t="s">
        <v>12</v>
      </c>
      <c r="I23" s="19">
        <v>1</v>
      </c>
      <c r="J23" s="20">
        <v>10.5</v>
      </c>
      <c r="K23" s="16">
        <v>7</v>
      </c>
      <c r="L23" s="16">
        <v>30</v>
      </c>
      <c r="M23" s="17">
        <f aca="true" t="shared" si="0" ref="M23:M31">IF(L23="","",L23/K23)</f>
        <v>4.285714285714286</v>
      </c>
      <c r="N23" s="22" t="s">
        <v>43</v>
      </c>
      <c r="O23" s="21">
        <v>1</v>
      </c>
      <c r="P23" s="17">
        <f>L23/65*6</f>
        <v>2.769230769230769</v>
      </c>
    </row>
    <row r="24" spans="1:16" ht="15">
      <c r="A24" s="14"/>
      <c r="B24" s="15"/>
      <c r="C24" s="15"/>
      <c r="D24" s="15"/>
      <c r="E24" s="16"/>
      <c r="F24" s="17"/>
      <c r="G24" s="16"/>
      <c r="H24" s="18"/>
      <c r="I24" s="19"/>
      <c r="J24" s="18"/>
      <c r="K24" s="16"/>
      <c r="L24" s="16"/>
      <c r="M24" s="17">
        <f t="shared" si="0"/>
      </c>
      <c r="N24" s="16"/>
      <c r="O24" s="15"/>
      <c r="P24" s="25"/>
    </row>
    <row r="25" spans="1:16" ht="15">
      <c r="A25" s="16" t="s">
        <v>14</v>
      </c>
      <c r="B25" s="15">
        <v>4</v>
      </c>
      <c r="C25" s="15"/>
      <c r="D25" s="15"/>
      <c r="E25" s="16"/>
      <c r="F25" s="17"/>
      <c r="G25" s="16"/>
      <c r="H25" s="18"/>
      <c r="I25" s="18"/>
      <c r="J25" s="18"/>
      <c r="K25" s="16"/>
      <c r="L25" s="16"/>
      <c r="M25" s="17">
        <f t="shared" si="0"/>
      </c>
      <c r="N25" s="16"/>
      <c r="O25" s="15"/>
      <c r="P25" s="25"/>
    </row>
    <row r="26" spans="1:16" ht="15">
      <c r="A26" s="16" t="s">
        <v>15</v>
      </c>
      <c r="B26" s="15">
        <v>2</v>
      </c>
      <c r="C26" s="15"/>
      <c r="D26" s="15"/>
      <c r="E26" s="16"/>
      <c r="F26" s="17"/>
      <c r="G26" s="16"/>
      <c r="H26" s="18"/>
      <c r="I26" s="18"/>
      <c r="J26" s="18"/>
      <c r="K26" s="16"/>
      <c r="L26" s="16"/>
      <c r="M26" s="17">
        <f t="shared" si="0"/>
      </c>
      <c r="N26" s="16"/>
      <c r="O26" s="15"/>
      <c r="P26" s="25"/>
    </row>
    <row r="27" spans="1:16" ht="15">
      <c r="A27" s="16" t="s">
        <v>16</v>
      </c>
      <c r="B27" s="15">
        <v>2</v>
      </c>
      <c r="C27" s="15"/>
      <c r="D27" s="15"/>
      <c r="E27" s="16"/>
      <c r="F27" s="17"/>
      <c r="G27" s="16"/>
      <c r="H27" s="18"/>
      <c r="I27" s="18"/>
      <c r="J27" s="18"/>
      <c r="K27" s="16"/>
      <c r="L27" s="16"/>
      <c r="M27" s="17">
        <f t="shared" si="0"/>
      </c>
      <c r="N27" s="16"/>
      <c r="O27" s="15"/>
      <c r="P27" s="25"/>
    </row>
    <row r="28" spans="1:16" ht="15">
      <c r="A28" s="16" t="s">
        <v>19</v>
      </c>
      <c r="B28" s="15">
        <v>0</v>
      </c>
      <c r="C28" s="15"/>
      <c r="D28" s="15"/>
      <c r="E28" s="16"/>
      <c r="F28" s="17"/>
      <c r="G28" s="16"/>
      <c r="H28" s="18"/>
      <c r="I28" s="18"/>
      <c r="J28" s="18"/>
      <c r="K28" s="16"/>
      <c r="L28" s="16"/>
      <c r="M28" s="17"/>
      <c r="N28" s="16"/>
      <c r="O28" s="15"/>
      <c r="P28" s="25"/>
    </row>
    <row r="29" spans="1:16" ht="15">
      <c r="A29" s="16"/>
      <c r="B29" s="15"/>
      <c r="C29" s="15"/>
      <c r="D29" s="15"/>
      <c r="E29" s="16"/>
      <c r="F29" s="17"/>
      <c r="G29" s="16"/>
      <c r="H29" s="18"/>
      <c r="I29" s="18"/>
      <c r="J29" s="18"/>
      <c r="K29" s="16"/>
      <c r="L29" s="16"/>
      <c r="M29" s="17"/>
      <c r="N29" s="16"/>
      <c r="O29" s="15"/>
      <c r="P29" s="25"/>
    </row>
    <row r="30" spans="1:16" ht="15">
      <c r="A30" s="1"/>
      <c r="B30" s="14" t="s">
        <v>49</v>
      </c>
      <c r="C30" s="15"/>
      <c r="D30" s="15"/>
      <c r="E30" s="16"/>
      <c r="F30" s="17"/>
      <c r="G30" s="16"/>
      <c r="H30" s="18"/>
      <c r="I30" s="18"/>
      <c r="J30" s="18"/>
      <c r="K30" s="16"/>
      <c r="L30" s="16"/>
      <c r="M30" s="17">
        <f t="shared" si="0"/>
      </c>
      <c r="N30" s="16"/>
      <c r="O30" s="15"/>
      <c r="P30" s="25"/>
    </row>
    <row r="31" spans="1:16" ht="15">
      <c r="A31" s="14"/>
      <c r="B31" s="26">
        <f>SUM(B5:B24)</f>
        <v>44</v>
      </c>
      <c r="C31" s="26">
        <f>SUM(C5:C24)</f>
        <v>32</v>
      </c>
      <c r="D31" s="26">
        <f>SUM(D5:D24)</f>
        <v>6</v>
      </c>
      <c r="E31" s="26">
        <f>SUM(E5:E24)</f>
        <v>371</v>
      </c>
      <c r="F31" s="17">
        <f>371/26</f>
        <v>14.26923076923077</v>
      </c>
      <c r="G31" s="16">
        <v>74</v>
      </c>
      <c r="H31" s="26">
        <f>SUM(H7:H24)</f>
        <v>2</v>
      </c>
      <c r="I31" s="26">
        <f>SUM(I7:I24)</f>
        <v>2</v>
      </c>
      <c r="J31" s="28">
        <v>69.5</v>
      </c>
      <c r="K31" s="26">
        <f>SUM(K5:K24)</f>
        <v>23</v>
      </c>
      <c r="L31" s="26">
        <f>SUM(L5:L24)</f>
        <v>418</v>
      </c>
      <c r="M31" s="17">
        <f t="shared" si="0"/>
        <v>18.17391304347826</v>
      </c>
      <c r="N31" s="22" t="s">
        <v>43</v>
      </c>
      <c r="O31" s="26">
        <f>SUM(O5:O24)</f>
        <v>2</v>
      </c>
      <c r="P31" s="25"/>
    </row>
    <row r="32" ht="15">
      <c r="J32" s="31"/>
    </row>
    <row r="34" ht="15.75">
      <c r="F34" s="32" t="s">
        <v>25</v>
      </c>
    </row>
  </sheetData>
  <sheetProtection/>
  <mergeCells count="1">
    <mergeCell ref="C1:M1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2022-10-07T17:41:29Z</cp:lastPrinted>
  <dcterms:created xsi:type="dcterms:W3CDTF">2016-11-24T12:13:21Z</dcterms:created>
  <dcterms:modified xsi:type="dcterms:W3CDTF">2022-10-10T13:52:09Z</dcterms:modified>
  <cp:category/>
  <cp:version/>
  <cp:contentType/>
  <cp:contentStatus/>
</cp:coreProperties>
</file>